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3515"/>
  </bookViews>
  <sheets>
    <sheet name="Table 1" sheetId="1" r:id="rId1"/>
    <sheet name="Sheet1" sheetId="2" r:id="rId2"/>
  </sheets>
  <definedNames>
    <definedName name="_xlnm.Print_Titles" localSheetId="0">'Table 1'!$1:$4</definedName>
  </definedNames>
  <calcPr calcId="145621"/>
</workbook>
</file>

<file path=xl/calcChain.xml><?xml version="1.0" encoding="utf-8"?>
<calcChain xmlns="http://schemas.openxmlformats.org/spreadsheetml/2006/main">
  <c r="L20" i="1" l="1"/>
  <c r="K20" i="1"/>
  <c r="J20" i="1"/>
  <c r="I20" i="1"/>
  <c r="H20" i="1"/>
  <c r="G20" i="1"/>
  <c r="D20" i="1"/>
  <c r="L19" i="1"/>
  <c r="K19" i="1"/>
  <c r="J19" i="1"/>
  <c r="I19" i="1"/>
  <c r="H19" i="1"/>
  <c r="G19" i="1"/>
  <c r="D19" i="1"/>
  <c r="L18" i="1"/>
  <c r="K18" i="1"/>
  <c r="I18" i="1"/>
  <c r="H18" i="1"/>
  <c r="L9" i="1"/>
  <c r="K9" i="1"/>
  <c r="I9" i="1"/>
  <c r="H9" i="1"/>
  <c r="D9" i="1"/>
  <c r="C9" i="1"/>
  <c r="L7" i="1"/>
  <c r="K7" i="1"/>
  <c r="I7" i="1"/>
  <c r="H7" i="1"/>
  <c r="D7" i="1"/>
  <c r="C7" i="1"/>
  <c r="L6" i="1"/>
  <c r="K6" i="1"/>
  <c r="J6" i="1"/>
  <c r="I6" i="1"/>
  <c r="H6" i="1"/>
  <c r="G6" i="1"/>
  <c r="D6" i="1"/>
</calcChain>
</file>

<file path=xl/sharedStrings.xml><?xml version="1.0" encoding="utf-8"?>
<sst xmlns="http://schemas.openxmlformats.org/spreadsheetml/2006/main" count="557" uniqueCount="212">
  <si>
    <r>
      <rPr>
        <sz val="14"/>
        <rFont val="宋体"/>
        <family val="3"/>
        <charset val="134"/>
      </rPr>
      <t xml:space="preserve">
</t>
    </r>
    <r>
      <rPr>
        <sz val="18"/>
        <rFont val="方正小标宋简体"/>
        <family val="3"/>
        <charset val="134"/>
      </rPr>
      <t>北塔区</t>
    </r>
    <r>
      <rPr>
        <sz val="18"/>
        <rFont val="Times New Roman"/>
        <family val="1"/>
      </rPr>
      <t>2023</t>
    </r>
    <r>
      <rPr>
        <sz val="18"/>
        <rFont val="方正小标宋简体"/>
        <family val="3"/>
        <charset val="134"/>
      </rPr>
      <t xml:space="preserve">年度巩固拓展脱贫攻坚成果和乡村振兴项目库拟入库项目申报分类汇总表
</t>
    </r>
    <r>
      <rPr>
        <sz val="12"/>
        <rFont val="宋体"/>
        <family val="3"/>
        <charset val="134"/>
      </rPr>
      <t>单位（盖章）：                                                                           单位：万元、个、人</t>
    </r>
  </si>
  <si>
    <r>
      <rPr>
        <sz val="10.5"/>
        <rFont val="宋体"/>
        <family val="3"/>
        <charset val="134"/>
      </rPr>
      <t>序号</t>
    </r>
  </si>
  <si>
    <r>
      <rPr>
        <sz val="10.5"/>
        <rFont val="宋体"/>
        <family val="3"/>
        <charset val="134"/>
      </rPr>
      <t>项目类型</t>
    </r>
  </si>
  <si>
    <r>
      <rPr>
        <sz val="10.5"/>
        <rFont val="宋体"/>
        <family val="3"/>
        <charset val="134"/>
      </rPr>
      <t>项目个数</t>
    </r>
  </si>
  <si>
    <r>
      <rPr>
        <sz val="10.5"/>
        <rFont val="宋体"/>
        <family val="3"/>
        <charset val="134"/>
      </rPr>
      <t>资金规模和筹资方式</t>
    </r>
  </si>
  <si>
    <r>
      <rPr>
        <sz val="10.5"/>
        <rFont val="宋体"/>
        <family val="3"/>
        <charset val="134"/>
      </rPr>
      <t>受益对象</t>
    </r>
  </si>
  <si>
    <r>
      <rPr>
        <sz val="10.5"/>
        <rFont val="宋体"/>
        <family val="3"/>
        <charset val="134"/>
      </rPr>
      <t>备注</t>
    </r>
  </si>
  <si>
    <r>
      <rPr>
        <sz val="10.5"/>
        <rFont val="宋体"/>
        <family val="3"/>
        <charset val="134"/>
      </rPr>
      <t>项目预算总投资</t>
    </r>
  </si>
  <si>
    <r>
      <rPr>
        <sz val="10.5"/>
        <rFont val="宋体"/>
        <family val="3"/>
        <charset val="134"/>
      </rPr>
      <t>其中</t>
    </r>
  </si>
  <si>
    <r>
      <rPr>
        <sz val="10.5"/>
        <rFont val="宋体"/>
        <family val="3"/>
        <charset val="134"/>
      </rPr>
      <t xml:space="preserve">受益村
</t>
    </r>
    <r>
      <rPr>
        <sz val="10.5"/>
        <rFont val="宋体"/>
        <family val="3"/>
        <charset val="134"/>
      </rPr>
      <t>（个）</t>
    </r>
  </si>
  <si>
    <r>
      <rPr>
        <sz val="10.5"/>
        <rFont val="宋体"/>
        <family val="3"/>
        <charset val="134"/>
      </rPr>
      <t>受益户 数（户）</t>
    </r>
  </si>
  <si>
    <r>
      <rPr>
        <sz val="10.5"/>
        <rFont val="宋体"/>
        <family val="3"/>
        <charset val="134"/>
      </rPr>
      <t xml:space="preserve">受益人口数
</t>
    </r>
    <r>
      <rPr>
        <sz val="10.5"/>
        <rFont val="宋体"/>
        <family val="3"/>
        <charset val="134"/>
      </rPr>
      <t>（人）</t>
    </r>
  </si>
  <si>
    <r>
      <rPr>
        <sz val="10.5"/>
        <rFont val="宋体"/>
        <family val="3"/>
        <charset val="134"/>
      </rPr>
      <t>财政资金</t>
    </r>
  </si>
  <si>
    <r>
      <rPr>
        <sz val="10.5"/>
        <rFont val="宋体"/>
        <family val="3"/>
        <charset val="134"/>
      </rPr>
      <t>其他资金</t>
    </r>
  </si>
  <si>
    <r>
      <rPr>
        <sz val="10.5"/>
        <rFont val="宋体"/>
        <family val="3"/>
        <charset val="134"/>
      </rPr>
      <t xml:space="preserve">受益脱贫村数
</t>
    </r>
    <r>
      <rPr>
        <sz val="10.5"/>
        <rFont val="宋体"/>
        <family val="3"/>
        <charset val="134"/>
      </rPr>
      <t>（个）</t>
    </r>
  </si>
  <si>
    <r>
      <rPr>
        <sz val="10.5"/>
        <rFont val="宋体"/>
        <family val="3"/>
        <charset val="134"/>
      </rPr>
      <t>受益脱贫户数及防止返贫监测对象户数（户）</t>
    </r>
  </si>
  <si>
    <r>
      <rPr>
        <sz val="10.5"/>
        <rFont val="宋体"/>
        <family val="3"/>
        <charset val="134"/>
      </rPr>
      <t>受益脱贫人口数及防止返贫监测对象人口数（人）</t>
    </r>
  </si>
  <si>
    <r>
      <rPr>
        <b/>
        <sz val="10.5"/>
        <rFont val="Microsoft JhengHei"/>
        <family val="2"/>
        <charset val="136"/>
      </rPr>
      <t>总    计</t>
    </r>
  </si>
  <si>
    <r>
      <rPr>
        <b/>
        <sz val="10.5"/>
        <rFont val="Microsoft JhengHei"/>
        <family val="2"/>
        <charset val="136"/>
      </rPr>
      <t>一、产业发展</t>
    </r>
  </si>
  <si>
    <r>
      <rPr>
        <sz val="10.5"/>
        <rFont val="Times New Roman"/>
        <family val="1"/>
      </rPr>
      <t>1.</t>
    </r>
    <r>
      <rPr>
        <sz val="10.5"/>
        <rFont val="宋体"/>
        <family val="3"/>
        <charset val="134"/>
      </rPr>
      <t>生产项目</t>
    </r>
  </si>
  <si>
    <r>
      <rPr>
        <sz val="10.5"/>
        <rFont val="Times New Roman"/>
        <family val="1"/>
      </rPr>
      <t>2.</t>
    </r>
    <r>
      <rPr>
        <sz val="10.5"/>
        <rFont val="宋体"/>
        <family val="3"/>
        <charset val="134"/>
      </rPr>
      <t>加工流通项目</t>
    </r>
  </si>
  <si>
    <r>
      <rPr>
        <sz val="10.5"/>
        <rFont val="Times New Roman"/>
        <family val="1"/>
      </rPr>
      <t>3.</t>
    </r>
    <r>
      <rPr>
        <sz val="10.5"/>
        <rFont val="宋体"/>
        <family val="3"/>
        <charset val="134"/>
      </rPr>
      <t>配套设施项目</t>
    </r>
  </si>
  <si>
    <r>
      <rPr>
        <sz val="10.5"/>
        <rFont val="Times New Roman"/>
        <family val="1"/>
      </rPr>
      <t>4.</t>
    </r>
    <r>
      <rPr>
        <sz val="10.5"/>
        <rFont val="宋体"/>
        <family val="3"/>
        <charset val="134"/>
      </rPr>
      <t>产业服务支撑项目</t>
    </r>
  </si>
  <si>
    <r>
      <rPr>
        <sz val="10.5"/>
        <rFont val="Times New Roman"/>
        <family val="1"/>
      </rPr>
      <t>5.</t>
    </r>
    <r>
      <rPr>
        <sz val="10.5"/>
        <rFont val="宋体"/>
        <family val="3"/>
        <charset val="134"/>
      </rPr>
      <t>金融保险配套项目</t>
    </r>
  </si>
  <si>
    <r>
      <rPr>
        <b/>
        <sz val="10.5"/>
        <rFont val="Microsoft JhengHei"/>
        <family val="2"/>
        <charset val="136"/>
      </rPr>
      <t>二、就业项目</t>
    </r>
  </si>
  <si>
    <r>
      <rPr>
        <sz val="10.5"/>
        <rFont val="Times New Roman"/>
        <family val="1"/>
      </rPr>
      <t>1.</t>
    </r>
    <r>
      <rPr>
        <sz val="10.5"/>
        <rFont val="宋体"/>
        <family val="3"/>
        <charset val="134"/>
      </rPr>
      <t>务工补助</t>
    </r>
  </si>
  <si>
    <r>
      <rPr>
        <sz val="10.5"/>
        <rFont val="Times New Roman"/>
        <family val="1"/>
      </rPr>
      <t>2.</t>
    </r>
    <r>
      <rPr>
        <sz val="10.5"/>
        <rFont val="宋体"/>
        <family val="3"/>
        <charset val="134"/>
      </rPr>
      <t>就业培训</t>
    </r>
  </si>
  <si>
    <r>
      <rPr>
        <sz val="10.5"/>
        <rFont val="Times New Roman"/>
        <family val="1"/>
      </rPr>
      <t>3.</t>
    </r>
    <r>
      <rPr>
        <sz val="10.5"/>
        <rFont val="宋体"/>
        <family val="3"/>
        <charset val="134"/>
      </rPr>
      <t>创业</t>
    </r>
  </si>
  <si>
    <r>
      <rPr>
        <sz val="10.5"/>
        <rFont val="Times New Roman"/>
        <family val="1"/>
      </rPr>
      <t>4.</t>
    </r>
    <r>
      <rPr>
        <sz val="10.5"/>
        <rFont val="宋体"/>
        <family val="3"/>
        <charset val="134"/>
      </rPr>
      <t>乡村工匠</t>
    </r>
  </si>
  <si>
    <r>
      <rPr>
        <sz val="10.5"/>
        <rFont val="Times New Roman"/>
        <family val="1"/>
      </rPr>
      <t>5.</t>
    </r>
    <r>
      <rPr>
        <sz val="10.5"/>
        <rFont val="宋体"/>
        <family val="3"/>
        <charset val="134"/>
      </rPr>
      <t>公益性岗位</t>
    </r>
  </si>
  <si>
    <r>
      <rPr>
        <b/>
        <sz val="10.5"/>
        <rFont val="Microsoft JhengHei"/>
        <family val="2"/>
        <charset val="136"/>
      </rPr>
      <t>三、乡村建设行动</t>
    </r>
  </si>
  <si>
    <r>
      <rPr>
        <sz val="10.5"/>
        <rFont val="Times New Roman"/>
        <family val="1"/>
      </rPr>
      <t>1.</t>
    </r>
    <r>
      <rPr>
        <sz val="10.5"/>
        <rFont val="宋体"/>
        <family val="3"/>
        <charset val="134"/>
      </rPr>
      <t>农村基础设施</t>
    </r>
  </si>
  <si>
    <r>
      <rPr>
        <sz val="10.5"/>
        <rFont val="Times New Roman"/>
        <family val="1"/>
      </rPr>
      <t>2.</t>
    </r>
    <r>
      <rPr>
        <sz val="10.5"/>
        <rFont val="宋体"/>
        <family val="3"/>
        <charset val="134"/>
      </rPr>
      <t>人居环境整治</t>
    </r>
  </si>
  <si>
    <r>
      <rPr>
        <sz val="10.5"/>
        <rFont val="Times New Roman"/>
        <family val="1"/>
      </rPr>
      <t>3.</t>
    </r>
    <r>
      <rPr>
        <sz val="10.5"/>
        <rFont val="宋体"/>
        <family val="3"/>
        <charset val="134"/>
      </rPr>
      <t>农村公共服务</t>
    </r>
  </si>
  <si>
    <r>
      <rPr>
        <b/>
        <sz val="10.5"/>
        <rFont val="Microsoft JhengHei"/>
        <family val="2"/>
        <charset val="136"/>
      </rPr>
      <t>四、易地搬迁后扶</t>
    </r>
  </si>
  <si>
    <r>
      <rPr>
        <b/>
        <sz val="10.5"/>
        <rFont val="Microsoft JhengHei"/>
        <family val="2"/>
        <charset val="136"/>
      </rPr>
      <t>五、巩固三保障成果</t>
    </r>
  </si>
  <si>
    <r>
      <rPr>
        <sz val="10.5"/>
        <rFont val="Times New Roman"/>
        <family val="1"/>
      </rPr>
      <t>1.</t>
    </r>
    <r>
      <rPr>
        <sz val="10.5"/>
        <rFont val="宋体"/>
        <family val="3"/>
        <charset val="134"/>
      </rPr>
      <t>住房</t>
    </r>
  </si>
  <si>
    <r>
      <rPr>
        <sz val="10.5"/>
        <rFont val="Times New Roman"/>
        <family val="1"/>
      </rPr>
      <t>2.</t>
    </r>
    <r>
      <rPr>
        <sz val="10.5"/>
        <rFont val="宋体"/>
        <family val="3"/>
        <charset val="134"/>
      </rPr>
      <t>教育</t>
    </r>
  </si>
  <si>
    <r>
      <rPr>
        <sz val="10.5"/>
        <rFont val="Times New Roman"/>
        <family val="1"/>
      </rPr>
      <t>3.</t>
    </r>
    <r>
      <rPr>
        <sz val="10.5"/>
        <rFont val="宋体"/>
        <family val="3"/>
        <charset val="134"/>
      </rPr>
      <t>健康</t>
    </r>
  </si>
  <si>
    <r>
      <rPr>
        <sz val="10.5"/>
        <rFont val="Times New Roman"/>
        <family val="1"/>
      </rPr>
      <t>4.</t>
    </r>
    <r>
      <rPr>
        <sz val="10.5"/>
        <rFont val="宋体"/>
        <family val="3"/>
        <charset val="134"/>
      </rPr>
      <t>综合保障</t>
    </r>
  </si>
  <si>
    <r>
      <rPr>
        <b/>
        <sz val="10.5"/>
        <rFont val="Microsoft JhengHei"/>
        <family val="2"/>
        <charset val="136"/>
      </rPr>
      <t>六、乡村治理和精神文明</t>
    </r>
  </si>
  <si>
    <r>
      <rPr>
        <sz val="10.5"/>
        <rFont val="Times New Roman"/>
        <family val="1"/>
      </rPr>
      <t>1.</t>
    </r>
    <r>
      <rPr>
        <sz val="10.5"/>
        <rFont val="宋体"/>
        <family val="3"/>
        <charset val="134"/>
      </rPr>
      <t>乡村治理</t>
    </r>
  </si>
  <si>
    <r>
      <rPr>
        <sz val="10.5"/>
        <rFont val="Times New Roman"/>
        <family val="1"/>
      </rPr>
      <t>2.</t>
    </r>
    <r>
      <rPr>
        <sz val="10.5"/>
        <rFont val="宋体"/>
        <family val="3"/>
        <charset val="134"/>
      </rPr>
      <t>农村精神文明建设</t>
    </r>
  </si>
  <si>
    <r>
      <rPr>
        <b/>
        <sz val="10.5"/>
        <rFont val="Microsoft JhengHei"/>
        <family val="2"/>
        <charset val="136"/>
      </rPr>
      <t>七、项目管理费</t>
    </r>
  </si>
  <si>
    <r>
      <rPr>
        <b/>
        <sz val="10.5"/>
        <rFont val="Microsoft JhengHei"/>
        <family val="2"/>
        <charset val="136"/>
      </rPr>
      <t>八、其他</t>
    </r>
  </si>
  <si>
    <r>
      <rPr>
        <sz val="10.5"/>
        <rFont val="Times New Roman"/>
        <family val="1"/>
      </rPr>
      <t>1.</t>
    </r>
    <r>
      <rPr>
        <sz val="10.5"/>
        <rFont val="宋体"/>
        <family val="3"/>
        <charset val="134"/>
      </rPr>
      <t>少数民族特色村寨建设</t>
    </r>
  </si>
  <si>
    <r>
      <rPr>
        <sz val="10.5"/>
        <rFont val="Times New Roman"/>
        <family val="1"/>
      </rPr>
      <t>2.</t>
    </r>
    <r>
      <rPr>
        <sz val="10.5"/>
        <rFont val="宋体"/>
        <family val="3"/>
        <charset val="134"/>
      </rPr>
      <t>困难群众饮用低氟茶</t>
    </r>
  </si>
  <si>
    <r>
      <rPr>
        <sz val="10.5"/>
        <rFont val="Times New Roman"/>
        <family val="1"/>
      </rPr>
      <t>……</t>
    </r>
  </si>
  <si>
    <t>乡村建设行动</t>
  </si>
  <si>
    <t>人居环境整治</t>
  </si>
  <si>
    <t>村容村貌提升</t>
  </si>
  <si>
    <t>陈家桥镇</t>
  </si>
  <si>
    <t>陈家桥社区</t>
  </si>
  <si>
    <t>集镇美丽庭院</t>
  </si>
  <si>
    <t>新建</t>
  </si>
  <si>
    <t>2023年
3月</t>
  </si>
  <si>
    <t>2023年
6月</t>
  </si>
  <si>
    <t>按照镇统一规划，在S236、大应公路交汇处，特别是陈家桥社区集镇建设美丽庭院项目，开展清表、绿化、配套基础设施完善</t>
  </si>
  <si>
    <t>使用资金达到的效益目标;产权归属陈家桥社区居委会，美化集镇，提升人居环境。</t>
  </si>
  <si>
    <t>贺井村</t>
  </si>
  <si>
    <t>美丽庭院建设</t>
  </si>
  <si>
    <t>续建</t>
  </si>
  <si>
    <t>2023年
12月</t>
  </si>
  <si>
    <t>清表机械费预计5万元、转运费预计3万元、庭院绿化预计5万元、围栏建设预计5万元，砌筑超材料预计12万元。</t>
  </si>
  <si>
    <t>使用资金达到的效益目标;产权归属贺井村委会，美化环境、促进乡村旅游、发展经济。</t>
  </si>
  <si>
    <t>农村公共服务</t>
  </si>
  <si>
    <t>其他</t>
  </si>
  <si>
    <t>李子塘村</t>
  </si>
  <si>
    <t>党建活动广场修建工程</t>
  </si>
  <si>
    <t>李子塘村小游园</t>
  </si>
  <si>
    <t>2023年
2月</t>
  </si>
  <si>
    <t>党建活动广场修建、绿化、广告设施8亩，预计资金5万元。</t>
  </si>
  <si>
    <t>使用资金达到的效益目标;产权归属:李子塘村民委员会，本项目建成后，美化村内环境，建设党建活动广场景点，促进乡村旅游发展。</t>
  </si>
  <si>
    <t>农村基础设施</t>
  </si>
  <si>
    <t>农村道路建设</t>
  </si>
  <si>
    <t>道路加宽</t>
  </si>
  <si>
    <t>2023年
4月</t>
  </si>
  <si>
    <t>廖家湾经石牌楼至石矿上道路加宽600米，及保矿建设。</t>
  </si>
  <si>
    <t>使用资金达到的效益目标;产权归属:李子塘村民委员会，本项目建成后，改善交通条件，发展乡村旅游。</t>
  </si>
  <si>
    <t>望城坡村</t>
  </si>
  <si>
    <t>S236沿线美丽庭院建设项目</t>
  </si>
  <si>
    <t>按照镇统一规划、S236沿线建设美丽庭院项目、开展清表、绿化，配套基础设施完善。空间绿化梳理、设置主题形象标识，预计花费17万元；垃圾分类点提质，预计花费1万元；增加（绿化空间），预计花费3万元；墙体、围墙坡体景观提质，预计花费9万元；预计共花费30万元。</t>
  </si>
  <si>
    <t>使用资金达到的效益目标;产权归属望城坡村委会，提升村容村貌，助推我村美丽乡村建设示范文化旅游发展。</t>
  </si>
  <si>
    <t>兴旺村</t>
  </si>
  <si>
    <t>廖家美丽庭院建设</t>
  </si>
  <si>
    <t>2023年
5月</t>
  </si>
  <si>
    <t>按照镇统一规划，在大应公路沿线，特别是廖家村部入口处建设美丽庭院项目，开展清表、绿化、配套基础设施完善</t>
  </si>
  <si>
    <t>使用资金达到的效益目标;产权归属兴旺村委会,绿化村庄，美化环境，提升人居环境。</t>
  </si>
  <si>
    <t>陈家桥镇各村(社区）资金限用于脱贫村、示范村</t>
  </si>
  <si>
    <t>2023年
1月</t>
  </si>
  <si>
    <t>按照镇统一规划，S236、大应公路沿线建设美丽庭院项目，开展清表、绿化，配套基础设施完善。</t>
  </si>
  <si>
    <t>美化环境、促进乡村旅游、发展经济。</t>
  </si>
  <si>
    <t>桂花社区</t>
  </si>
  <si>
    <t>清理沟坑，购买垃圾桶</t>
  </si>
  <si>
    <t>本项目建成后，可改善全体村民的生产生活环境</t>
  </si>
  <si>
    <t>白泥田社区</t>
  </si>
  <si>
    <t>柑子塘社区</t>
  </si>
  <si>
    <t>在大应公路沿线开展清表、绿化，清理沟坑。</t>
  </si>
  <si>
    <t>使用资金达到的效益目标;产权归属:柑子塘社区，美化院落，改善人居环境，打造院落亮点，提升老百姓生活幸福感。</t>
  </si>
  <si>
    <t>同兴村</t>
  </si>
  <si>
    <t>使用资金达到的效益目标;产权归属:同兴村民委员会，美化院落，提升人居环境。</t>
  </si>
  <si>
    <t>光裕村</t>
  </si>
  <si>
    <t>2023年
8月</t>
  </si>
  <si>
    <t>围绕大应公路与320国道沿线，打造大应公路沿线（光裕村段）及6、7、8组美丽庭院亮点，共计20万元。</t>
  </si>
  <si>
    <t>使用资金达到的效益目标;产权归属:光裕村民委员会，美化院落，改善人居环境，打造院落亮点，提升老百姓生活幸福感</t>
  </si>
  <si>
    <t>廖家道路提质</t>
  </si>
  <si>
    <t>从大应公路廖家路口至廖家光伏发电段道路提质，铺油砂500米，4.5米宽，预计花费27.5万元，路面划线标示，预计花费2.5万元；预计共需30万元。</t>
  </si>
  <si>
    <t>使用资金达到的效益目标;产权归属兴旺村委会，完善村内基础设施，提升村级形象，打造宜居宜游人居环境，提升百姓生活幸福感。</t>
  </si>
  <si>
    <t>1.大应公路沿线清理2万元；2.提质美化5处亮点15万元；3.其它配套设施5万元。</t>
  </si>
  <si>
    <t>使用资金达到的效益目标;产权归属:同兴村民委员会，美化院落，提升人居环境，打造亮点，提升老百姓居住幸福感。</t>
  </si>
  <si>
    <t>2023年
9月</t>
  </si>
  <si>
    <t>大应公路与中山路交叉路口建设标志性景观，大应公路沿线环境卫生整治</t>
  </si>
  <si>
    <t>田庄村</t>
  </si>
  <si>
    <t>卫生整治“三清一改”</t>
  </si>
  <si>
    <t>对全村卫生整治“三清一改”</t>
  </si>
  <si>
    <t>使用资金达到的效益目标：产权归属：田庄村村民委员会，美化环境，提高人民群众生活质量。</t>
  </si>
  <si>
    <t>九组通村公路900米</t>
  </si>
  <si>
    <t>陈家桥社区九组</t>
  </si>
  <si>
    <t>建设九组通村公路，长约900米，预计花费20万元</t>
  </si>
  <si>
    <t>使用资金达到的效益目标;产权归属：陈家桥社区居民委员会，方便居民出行，降低生产生活成本，提升社区整体形象。</t>
  </si>
  <si>
    <t>主干道路提质</t>
  </si>
  <si>
    <t>对村主干道路石矿上至小游园段进行油砂路面提质改造，预计铺设油砂路面600米，铺设油砂坪地500平方米，完善划线、减速带、车位等配套设施，施工前后进行道路清杂和养护清洗等。</t>
  </si>
  <si>
    <t>产业路</t>
  </si>
  <si>
    <t>田江街道</t>
  </si>
  <si>
    <t>苗儿村</t>
  </si>
  <si>
    <t>大冲口生产道路建设</t>
  </si>
  <si>
    <t>2023、5</t>
  </si>
  <si>
    <t>2023、12</t>
  </si>
  <si>
    <t>生产道路建设800米，项目包括：道路整理3万、硬化20万元，其它2万元等。</t>
  </si>
  <si>
    <t>产权归属：苗儿村村民委员会，本项目建成后，为约200户600村民的生产生活提供便利。</t>
  </si>
  <si>
    <t>谷洲村</t>
  </si>
  <si>
    <t>水果基地至蔬菜基地链接园艺场八组建设</t>
  </si>
  <si>
    <t>扩建</t>
  </si>
  <si>
    <t>蔬菜基地至油菜基地道路1000米，路宽5米，堡矿修建，土方回填，碎石铺设，压土机施工，挖土机施工，道路硬化费用，挖机费用等，合计30万</t>
  </si>
  <si>
    <t>产权归属：谷州村村民委员会，提高村民收入，带动全村21户脱贫户66人，5户监测户11人增收，方便全村村民1692人出行，150户家庭增收，提高农民种植效率，保障现代化农业生产。</t>
  </si>
  <si>
    <t>整个谷洲村保洁，垃圾箱的维修，资田路两边杂草清除，绿化，院落的绿化，垃圾的运输费3万元，绿化树木费用4万元，其他3万元</t>
  </si>
  <si>
    <t>谷州村村民委员会，建设村院落小游园，美化环境、促进乡村旅游、发展经济，提高村子居住舒适度，打造景美、人谐田园风光。</t>
  </si>
  <si>
    <t>农村垃圾治理</t>
  </si>
  <si>
    <t>邓家社区</t>
  </si>
  <si>
    <t>在全社区内6个小组环境治理、特别是陈年杂物、着力减轻扬尘污染、集中垃圾清理及居民房屋前后杂物处理、对现有垃圾箱进行维修，购置一批垃圾桶垃圾箱。</t>
  </si>
  <si>
    <t>项目建成有效美化环境，改善居民生活环境，有效提高居民幸福感，同时美化村容村貌，带动传统种植业发展，激发村民自觉维护村落环境意识，助力打造美丽乡村。</t>
  </si>
  <si>
    <t>田江街道各村(社区）资金限用于脱贫村</t>
  </si>
  <si>
    <t>田江村美丽庭院建设1.开展道路两旁绿化建设2.购置钩臂垃圾箱， 垃圾分类站；3.清理村院落顽固垃圾；4.污水处理；5.花坛、砖围栏建设；6九组杂屋危房改造。</t>
  </si>
  <si>
    <t>以“美丽田园，畅享风光”为建设主旨，以建设美丽乡村为内在要求，以此为切入点，激发乡村振兴内生动力，营造创建美丽乡村的浓厚氛围，促进村落环境焕然一新。</t>
  </si>
  <si>
    <t>产权归属：苗儿村村民委员会，本项目建成后，可改善全体村民的生产生活环境</t>
  </si>
  <si>
    <t>清理杂草，硬化平地，青砖砌档土墙。</t>
  </si>
  <si>
    <t>道路硬化</t>
  </si>
  <si>
    <t>道路硬化
600米，项目包括：道路整理6万元，硬化18万元，其他1万元</t>
  </si>
  <si>
    <t>产权归属：苗儿村村民委员会，本项目建成后，为基地生产提供便利 ，减少生产开支5000元/年</t>
  </si>
  <si>
    <r>
      <rPr>
        <sz val="10"/>
        <color indexed="10"/>
        <rFont val="黑体"/>
        <family val="3"/>
        <charset val="134"/>
      </rPr>
      <t>乡村建设行动</t>
    </r>
  </si>
  <si>
    <r>
      <rPr>
        <sz val="10"/>
        <color indexed="10"/>
        <rFont val="黑体"/>
        <family val="3"/>
        <charset val="134"/>
      </rPr>
      <t>农村基础设施</t>
    </r>
  </si>
  <si>
    <r>
      <rPr>
        <sz val="10"/>
        <color indexed="10"/>
        <rFont val="黑体"/>
        <family val="3"/>
        <charset val="134"/>
      </rPr>
      <t>产业路</t>
    </r>
  </si>
  <si>
    <r>
      <rPr>
        <sz val="10"/>
        <color indexed="10"/>
        <rFont val="黑体"/>
        <family val="3"/>
        <charset val="134"/>
      </rPr>
      <t>田江街道</t>
    </r>
  </si>
  <si>
    <r>
      <rPr>
        <sz val="10"/>
        <color indexed="10"/>
        <rFont val="黑体"/>
        <family val="3"/>
        <charset val="134"/>
      </rPr>
      <t>谷洲村</t>
    </r>
  </si>
  <si>
    <r>
      <rPr>
        <sz val="9"/>
        <color indexed="8"/>
        <rFont val="宋体"/>
        <family val="3"/>
        <charset val="134"/>
      </rPr>
      <t>山塘清淤，道路建设，下水道管网改造</t>
    </r>
  </si>
  <si>
    <r>
      <rPr>
        <sz val="10"/>
        <color indexed="10"/>
        <rFont val="黑体"/>
        <family val="3"/>
        <charset val="134"/>
      </rPr>
      <t>新建</t>
    </r>
  </si>
  <si>
    <r>
      <rPr>
        <sz val="10"/>
        <color indexed="10"/>
        <rFont val="黑体"/>
        <family val="3"/>
        <charset val="134"/>
      </rPr>
      <t>山塘清淤3口，6组通组道路260米，堡矿修建200米，路面3米宽，下水道管网改造500米</t>
    </r>
  </si>
  <si>
    <r>
      <rPr>
        <sz val="10"/>
        <color indexed="10"/>
        <rFont val="黑体"/>
        <family val="3"/>
        <charset val="134"/>
      </rPr>
      <t>产权归属：谷州村村民委员会，提高村民收入，带动全村21户脱贫户66人，5户监测户11人增收，方便全村村民1692人出行，150户家庭增收，提高农民种植效率，运输效率，</t>
    </r>
  </si>
  <si>
    <t>人居坏境整治</t>
  </si>
  <si>
    <t>茶元头街道</t>
  </si>
  <si>
    <t>茶元头村</t>
  </si>
  <si>
    <t>赵家塘组</t>
  </si>
  <si>
    <t>2023年4月</t>
  </si>
  <si>
    <t>2023年12月</t>
  </si>
  <si>
    <t>主要用于建设：1.修建花坛700平方米，约14万元。2、修建文化墙1000平方米，约26万元。</t>
  </si>
  <si>
    <t>产权归属：茶元头村委员会，该项目可以带动美丽乡村建设，美化乡村环境，有效推动乡村产业发展，提高村民幸福指数。该项目完成，受益脱贫（监测）户10人，受益村民群众180人。</t>
  </si>
  <si>
    <t>马家村</t>
  </si>
  <si>
    <t>回民特色食品配套设施建设</t>
  </si>
  <si>
    <t>回民米粉厂旁边道路</t>
  </si>
  <si>
    <t>2023年3月</t>
  </si>
  <si>
    <t>2023年11月</t>
  </si>
  <si>
    <t>1.修建硬化道路长350米、宽4米、厚20cm
2.停车坪200平、厚20cm
3.修建挡土墙45平，207/平
4.修建排水管道320米</t>
  </si>
  <si>
    <t>产权归属：马家村村委会，本项目建成后，增加村集体收入2万元，带动村民384户1062人致富、增加就业岗位2个。</t>
  </si>
  <si>
    <t>1.修建花坛200米
2.整治空坪3000平
3.整治污水沟500米
4.搭建竹篱笆450米</t>
  </si>
  <si>
    <t>产权归属：马家村村民委员，该项目建成后会能有效改善马家村村民居住环境，提升村民生活质量。</t>
  </si>
  <si>
    <t>环境整治</t>
  </si>
  <si>
    <t>白田社区</t>
  </si>
  <si>
    <t>美丽庭院9组、13组，14组路边围栏、修下水管道、围栏加色等</t>
  </si>
  <si>
    <t>改善社区人居环境面貌，促进居民出行方便和提高村容村貌卫生干净整洁。带动当地种植业发展和生产运输便利，带动当地居民劳务用工，间接带动农户年产业增收≥2000元，提高受益群众幸福感。</t>
  </si>
  <si>
    <t>道路水稳层铺设</t>
  </si>
  <si>
    <r>
      <rPr>
        <sz val="10"/>
        <color indexed="8"/>
        <rFont val="宋体"/>
        <family val="3"/>
        <charset val="134"/>
      </rPr>
      <t>白田社区9组组道：长238米，宽6米，350元/m</t>
    </r>
    <r>
      <rPr>
        <vertAlign val="superscript"/>
        <sz val="10"/>
        <color indexed="8"/>
        <rFont val="宋体"/>
        <family val="3"/>
        <charset val="134"/>
      </rPr>
      <t>3</t>
    </r>
    <r>
      <rPr>
        <vertAlign val="subscript"/>
        <sz val="10"/>
        <color indexed="8"/>
        <rFont val="宋体"/>
        <family val="3"/>
        <charset val="134"/>
      </rPr>
      <t>，</t>
    </r>
    <r>
      <rPr>
        <sz val="10"/>
        <color indexed="8"/>
        <rFont val="宋体"/>
        <family val="3"/>
        <charset val="134"/>
      </rPr>
      <t>计划投入10万元。</t>
    </r>
  </si>
  <si>
    <t>产权归属：白田社区居委会，本项目建成后，方便居民出行，极大缩短出行时间，带动农户短期就业岗位&gt;5个，每人每年实现增收&gt;0.2万元。提高受益群众幸福感。</t>
  </si>
  <si>
    <t>沐三村</t>
  </si>
  <si>
    <t>园区游步道建设</t>
  </si>
  <si>
    <t>官路片</t>
  </si>
  <si>
    <t>园区步行道修建宽2米、长420米路基，仿古式护栏420米，每米约1080元。</t>
  </si>
  <si>
    <t>产权归属：沐三村委会。该项目助力桃花谷休闲旅游开发，开创农村产业管理规范化，开创企业帮扶新模式，实现社会就业持续化，实现桃花谷休闲旅游产业示范化。该项目主要经济效益在于形成属地民宿旅游产业链，预计每年提供直接就业岗位11个，直接带动脱贫户＞10户，间接带动脱贫户＞30户，农民年增收＞1000元。</t>
  </si>
  <si>
    <t>茶元头街道各村(社区）资金限用于脱贫村</t>
  </si>
  <si>
    <t>茶元头街道各村(社区）美丽庭院建设包括：垃圾清理、购买垃圾桶、钩臂箱或修建分类垃圾亭。</t>
  </si>
  <si>
    <t>以“共建美丽庭院、共享品质生活”为主题，以提升庭院环境为根本，按照“家风美、环境美、庭院美、生态美、生活美”目标要求，把美丽庭院（阳台）创建作为深化美丽乡村建设的重要内容，宣传引导广大村民从自己做起、从家庭做起、从点滴做起，以小家美带动大家美，以家庭面貌的焕然一新促进城乡面貌的改造提升，为推动美丽乡村建设专项行动贡献力量。</t>
  </si>
  <si>
    <t>刘黑社区</t>
  </si>
  <si>
    <t>樟木社区</t>
  </si>
  <si>
    <t>1.修建文化广场：1300平方米；2.房屋绘画；3.农家菜园规范；4.房前屋后污水集中排放。</t>
  </si>
  <si>
    <t>产权归属：沐三村委员会。把美丽庭院（阳台）创建作为深化美丽乡村建设的重要内容，宣传引导广大村民从自己做起、从家庭做起、从点滴做起，以小家美带动大家美，以家庭面貌的焕然一新促进城乡面貌的改造提升，为推动美丽乡村建设专项行动贡献力量。</t>
  </si>
  <si>
    <t>清真西寺道路建设</t>
  </si>
  <si>
    <t>五组清真西寺</t>
  </si>
  <si>
    <t>1.修建道路油砂150米
2.打造民族团结阵地</t>
  </si>
  <si>
    <t>修建油砂路200米、打造民族团结宣传阵地一处。通过油砂路建设、便于村民出行，改善人居环境，营造浓厚的民族团结宣传氛围。</t>
  </si>
  <si>
    <t>主要用于建设：1.铺设道板砖2000平方米，132元/平方米，约26.4万元，2.修建排水渠200米，330元/米，约6.6万元。</t>
  </si>
  <si>
    <t>产权归属：茶元头村委员会，该项目可以带动美丽乡村建设，美化乡村环境，有效推动乡村产业发展，提高村民幸福指数。该项目完成，受益脱贫（监测）4户10人，受益村民群众180人。</t>
  </si>
  <si>
    <t>兴隆社区</t>
  </si>
  <si>
    <t>人居环境提质改造</t>
  </si>
  <si>
    <t>社区32个组</t>
  </si>
  <si>
    <t xml:space="preserve">兴隆社区
</t>
  </si>
  <si>
    <t>辖区内所有组对垃圾池、垃圾桶重新更换，对整体做规划性整治整理共计20万元。</t>
  </si>
  <si>
    <t>使用资金达到的效益目标;产权归属:兴隆社区，美化院落，改善人居环境，打造院落亮点，提升老百姓生活幸福感</t>
  </si>
  <si>
    <t>农村供水保障设施建设</t>
  </si>
  <si>
    <t>枫林村</t>
  </si>
  <si>
    <t>水厂消毒设备及水管维护</t>
  </si>
  <si>
    <t>戴家组、老院组-</t>
  </si>
  <si>
    <t>更换两座水厂消毒设备及水管维修</t>
  </si>
  <si>
    <t>产权归属：枫林村村委会，本项目建成后，满足村民日常生活用水及农业灌溉，能有效提高生活生产质量，方便枫林村涟江片区所有村民。</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</si>
</sst>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
    <numFmt numFmtId="177" formatCode="yyyy/m/d;@"/>
    <numFmt numFmtId="178" formatCode="0_ "/>
  </numFmts>
  <fonts count="43" x14ac:knownFonts="1">
    <font>
      <sz val="10"/>
      <color rgb="FF000000"/>
      <name val="Times New Roman"/>
      <charset val="204"/>
    </font>
    <font>
      <sz val="14"/>
      <name val="宋体"/>
      <family val="3"/>
      <charset val="134"/>
    </font>
    <font>
      <sz val="14"/>
      <name val="宋体"/>
      <family val="3"/>
      <charset val="134"/>
    </font>
    <font>
      <sz val="10.5"/>
      <name val="宋体"/>
      <family val="3"/>
      <charset val="134"/>
    </font>
    <font>
      <b/>
      <sz val="10.5"/>
      <name val="Microsoft JhengHei"/>
      <family val="2"/>
      <charset val="136"/>
    </font>
    <font>
      <sz val="10"/>
      <name val="仿宋_GB2312"/>
      <family val="3"/>
      <charset val="134"/>
    </font>
    <font>
      <sz val="10.5"/>
      <name val="Times New Roman"/>
      <family val="1"/>
    </font>
    <font>
      <sz val="11"/>
      <color theme="1"/>
      <name val="宋体"/>
      <family val="3"/>
      <charset val="134"/>
      <scheme val="minor"/>
    </font>
    <font>
      <sz val="11"/>
      <color rgb="FFFF0000"/>
      <name val="宋体"/>
      <family val="3"/>
      <charset val="134"/>
      <scheme val="minor"/>
    </font>
    <font>
      <sz val="18"/>
      <name val="方正小标宋简体"/>
      <family val="3"/>
      <charset val="134"/>
    </font>
    <font>
      <sz val="18"/>
      <name val="Times New Roman"/>
      <family val="1"/>
    </font>
    <font>
      <sz val="12"/>
      <name val="宋体"/>
      <family val="3"/>
      <charset val="134"/>
    </font>
    <font>
      <sz val="9"/>
      <name val="宋体"/>
      <family val="3"/>
      <charset val="134"/>
    </font>
    <font>
      <sz val="9"/>
      <color theme="1"/>
      <name val="宋体"/>
      <family val="3"/>
      <charset val="134"/>
      <scheme val="major"/>
    </font>
    <font>
      <sz val="9"/>
      <name val="宋体"/>
      <family val="3"/>
      <charset val="134"/>
      <scheme val="major"/>
    </font>
    <font>
      <sz val="9"/>
      <color theme="1"/>
      <name val="仿宋_GB2312"/>
      <family val="3"/>
      <charset val="134"/>
    </font>
    <font>
      <sz val="10"/>
      <name val="宋体"/>
      <family val="3"/>
      <charset val="134"/>
    </font>
    <font>
      <sz val="10"/>
      <name val="宋体"/>
      <family val="3"/>
      <charset val="134"/>
      <scheme val="major"/>
    </font>
    <font>
      <sz val="9"/>
      <name val="方正仿宋_GBK"/>
      <family val="4"/>
      <charset val="134"/>
    </font>
    <font>
      <sz val="10"/>
      <color theme="1"/>
      <name val="仿宋_GB2312"/>
      <family val="3"/>
      <charset val="134"/>
    </font>
    <font>
      <sz val="9"/>
      <name val="仿宋_GB2312"/>
      <family val="3"/>
      <charset val="134"/>
    </font>
    <font>
      <sz val="9"/>
      <color theme="1"/>
      <name val="宋体"/>
      <family val="3"/>
      <charset val="134"/>
    </font>
    <font>
      <sz val="9"/>
      <color rgb="FFFF0000"/>
      <name val="宋体"/>
      <family val="3"/>
      <charset val="134"/>
    </font>
    <font>
      <sz val="9"/>
      <color rgb="FFFF0000"/>
      <name val="仿宋_GB2312"/>
      <family val="3"/>
      <charset val="134"/>
    </font>
    <font>
      <sz val="10"/>
      <color rgb="FFFF0000"/>
      <name val="宋体"/>
      <family val="3"/>
      <charset val="134"/>
    </font>
    <font>
      <sz val="10"/>
      <color rgb="FFFF0000"/>
      <name val="宋体"/>
      <family val="3"/>
      <charset val="134"/>
      <scheme val="major"/>
    </font>
    <font>
      <sz val="10"/>
      <color theme="1"/>
      <name val="宋体"/>
      <family val="3"/>
      <charset val="134"/>
      <scheme val="minor"/>
    </font>
    <font>
      <sz val="11"/>
      <name val="宋体"/>
      <family val="3"/>
      <charset val="134"/>
      <scheme val="minor"/>
    </font>
    <font>
      <sz val="10"/>
      <color rgb="FFFF0000"/>
      <name val="宋体"/>
      <family val="3"/>
      <charset val="134"/>
      <scheme val="minor"/>
    </font>
    <font>
      <sz val="10"/>
      <color theme="1"/>
      <name val="宋体"/>
      <family val="3"/>
      <charset val="134"/>
    </font>
    <font>
      <sz val="9"/>
      <color theme="1"/>
      <name val="方正仿宋_GBK"/>
      <family val="4"/>
      <charset val="134"/>
    </font>
    <font>
      <sz val="10"/>
      <color theme="1"/>
      <name val="方正仿宋_GBK"/>
      <family val="4"/>
      <charset val="134"/>
    </font>
    <font>
      <sz val="10"/>
      <color indexed="8"/>
      <name val="仿宋_GB2312"/>
      <family val="3"/>
      <charset val="134"/>
    </font>
    <font>
      <sz val="10"/>
      <name val="宋体"/>
      <family val="3"/>
      <charset val="134"/>
      <scheme val="minor"/>
    </font>
    <font>
      <sz val="10"/>
      <color indexed="10"/>
      <name val="黑体"/>
      <family val="3"/>
      <charset val="134"/>
    </font>
    <font>
      <sz val="9"/>
      <color indexed="8"/>
      <name val="宋体"/>
      <family val="3"/>
      <charset val="134"/>
    </font>
    <font>
      <sz val="10"/>
      <name val="黑体"/>
      <family val="3"/>
      <charset val="134"/>
    </font>
    <font>
      <sz val="10"/>
      <color indexed="8"/>
      <name val="宋体"/>
      <family val="3"/>
      <charset val="134"/>
    </font>
    <font>
      <vertAlign val="superscript"/>
      <sz val="10"/>
      <color indexed="8"/>
      <name val="宋体"/>
      <family val="3"/>
      <charset val="134"/>
    </font>
    <font>
      <vertAlign val="subscript"/>
      <sz val="10"/>
      <color indexed="8"/>
      <name val="宋体"/>
      <family val="3"/>
      <charset val="134"/>
    </font>
    <font>
      <sz val="9"/>
      <color rgb="FFFF0000"/>
      <name val="方正仿宋_GBK"/>
      <family val="4"/>
      <charset val="134"/>
    </font>
    <font>
      <sz val="11"/>
      <color theme="1"/>
      <name val="方正仿宋_GBK"/>
      <family val="4"/>
      <charset val="134"/>
    </font>
    <font>
      <sz val="11"/>
      <name val="方正仿宋_GBK"/>
      <family val="4"/>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applyFill="1" applyBorder="1" applyAlignment="1">
      <alignment horizontal="left" vertical="top"/>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top" wrapText="1" indent="1"/>
    </xf>
    <xf numFmtId="0" fontId="3" fillId="0" borderId="1" xfId="0" applyFont="1" applyFill="1" applyBorder="1" applyAlignment="1">
      <alignment horizontal="center" vertical="top" wrapText="1"/>
    </xf>
    <xf numFmtId="0" fontId="0" fillId="0" borderId="2" xfId="0" applyFill="1" applyBorder="1" applyAlignment="1">
      <alignment horizontal="left" wrapText="1"/>
    </xf>
    <xf numFmtId="0" fontId="4" fillId="0" borderId="2" xfId="0" applyFont="1" applyFill="1" applyBorder="1" applyAlignment="1">
      <alignment horizontal="center" vertical="top"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wrapText="1"/>
    </xf>
    <xf numFmtId="0" fontId="4"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5" fillId="0" borderId="1" xfId="0" applyFont="1" applyFill="1" applyBorder="1" applyAlignment="1">
      <alignment horizontal="center" vertical="center" wrapText="1"/>
    </xf>
    <xf numFmtId="0" fontId="0" fillId="0" borderId="3" xfId="0" applyFill="1" applyBorder="1" applyAlignment="1">
      <alignment horizontal="left" vertical="center" wrapText="1"/>
    </xf>
    <xf numFmtId="0" fontId="6" fillId="0" borderId="3" xfId="0" applyFont="1" applyFill="1" applyBorder="1" applyAlignment="1">
      <alignment horizontal="left" vertical="top" wrapText="1"/>
    </xf>
    <xf numFmtId="0" fontId="2" fillId="0" borderId="0" xfId="0" applyFont="1" applyFill="1" applyBorder="1" applyAlignment="1">
      <alignment vertical="top" wrapText="1"/>
    </xf>
    <xf numFmtId="0" fontId="0" fillId="0" borderId="1" xfId="0" applyFill="1" applyBorder="1" applyAlignment="1">
      <alignment horizontal="left" vertical="top" wrapText="1" inden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15" fillId="2" borderId="1" xfId="0" applyFont="1" applyFill="1" applyBorder="1" applyAlignment="1">
      <alignment vertical="center"/>
    </xf>
    <xf numFmtId="0" fontId="15" fillId="2" borderId="1" xfId="0" applyFont="1" applyFill="1" applyBorder="1" applyAlignment="1">
      <alignment horizontal="center" vertical="top"/>
    </xf>
    <xf numFmtId="0" fontId="18" fillId="0" borderId="1" xfId="0" applyFont="1" applyFill="1" applyBorder="1" applyAlignment="1">
      <alignment horizontal="center" vertical="center" wrapText="1"/>
    </xf>
    <xf numFmtId="57" fontId="18" fillId="0"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57" fontId="18" fillId="2"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5" fillId="2" borderId="1" xfId="0" applyFont="1" applyFill="1" applyBorder="1" applyAlignment="1">
      <alignment horizontal="left" vertical="top"/>
    </xf>
    <xf numFmtId="177" fontId="1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57"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57" fontId="20" fillId="2" borderId="1"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57" fontId="7" fillId="0" borderId="1" xfId="0" applyNumberFormat="1" applyFont="1" applyFill="1" applyBorder="1" applyAlignment="1">
      <alignment horizontal="left" vertical="center" wrapText="1"/>
    </xf>
    <xf numFmtId="57" fontId="27" fillId="0" borderId="1" xfId="0" applyNumberFormat="1" applyFont="1" applyFill="1" applyBorder="1" applyAlignment="1">
      <alignment horizontal="left" vertical="center" wrapText="1"/>
    </xf>
    <xf numFmtId="0" fontId="28" fillId="0" borderId="1" xfId="0" applyFont="1" applyFill="1" applyBorder="1" applyAlignment="1">
      <alignment horizontal="center" vertical="center" wrapText="1"/>
    </xf>
    <xf numFmtId="57" fontId="2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57" fontId="2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left" vertical="center" wrapText="1"/>
    </xf>
    <xf numFmtId="0" fontId="15" fillId="2" borderId="1" xfId="0" applyFont="1" applyFill="1" applyBorder="1" applyAlignment="1">
      <alignment vertical="center" wrapText="1"/>
    </xf>
    <xf numFmtId="0" fontId="30" fillId="2" borderId="1" xfId="0" applyFont="1" applyFill="1" applyBorder="1" applyAlignment="1">
      <alignment horizontal="center" vertical="center" wrapText="1"/>
    </xf>
    <xf numFmtId="57" fontId="30" fillId="0" borderId="1" xfId="0" applyNumberFormat="1" applyFont="1" applyFill="1" applyBorder="1" applyAlignment="1">
      <alignment horizontal="center" vertical="center" wrapText="1"/>
    </xf>
    <xf numFmtId="57" fontId="30" fillId="2"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57" fontId="19" fillId="2" borderId="1" xfId="0" applyNumberFormat="1" applyFont="1" applyFill="1" applyBorder="1" applyAlignment="1">
      <alignment horizontal="center" vertical="center" wrapText="1"/>
    </xf>
    <xf numFmtId="57" fontId="33" fillId="0" borderId="1" xfId="0" applyNumberFormat="1" applyFont="1" applyFill="1" applyBorder="1" applyAlignment="1">
      <alignment horizontal="center" vertical="center" wrapText="1"/>
    </xf>
    <xf numFmtId="57" fontId="36"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57" fontId="29" fillId="0"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178" fontId="41" fillId="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57" fontId="5" fillId="0" borderId="1" xfId="0" applyNumberFormat="1" applyFont="1" applyFill="1" applyBorder="1" applyAlignment="1">
      <alignment horizontal="center" vertical="center" wrapText="1"/>
    </xf>
    <xf numFmtId="0" fontId="0" fillId="0" borderId="1" xfId="0" applyFill="1" applyBorder="1" applyAlignment="1">
      <alignment horizontal="left" vertical="top"/>
    </xf>
    <xf numFmtId="0" fontId="1" fillId="0" borderId="0" xfId="0" applyFont="1" applyFill="1" applyAlignment="1">
      <alignment horizontal="center" vertical="top" wrapText="1"/>
    </xf>
    <xf numFmtId="0" fontId="2" fillId="0" borderId="0" xfId="0" applyFont="1" applyFill="1" applyAlignment="1">
      <alignment horizontal="center" vertical="top" wrapText="1"/>
    </xf>
    <xf numFmtId="0" fontId="3" fillId="0" borderId="1" xfId="0" applyFont="1" applyFill="1" applyBorder="1" applyAlignment="1">
      <alignment horizontal="left" vertical="top" wrapText="1" indent="2"/>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5"/>
    </xf>
    <xf numFmtId="0" fontId="3" fillId="0" borderId="1" xfId="0" applyFont="1" applyFill="1" applyBorder="1" applyAlignment="1">
      <alignment horizontal="left" vertical="top" wrapText="1" indent="1"/>
    </xf>
    <xf numFmtId="0" fontId="0" fillId="0" borderId="1" xfId="0" applyFill="1" applyBorder="1" applyAlignment="1">
      <alignment horizontal="left" vertical="center" wrapText="1" indent="1"/>
    </xf>
    <xf numFmtId="0" fontId="3" fillId="0" borderId="1" xfId="0" applyFont="1" applyFill="1" applyBorder="1" applyAlignment="1">
      <alignment horizontal="left" vertical="center" wrapText="1"/>
    </xf>
    <xf numFmtId="0" fontId="0" fillId="0" borderId="1" xfId="0" applyFill="1" applyBorder="1" applyAlignment="1">
      <alignment horizontal="left" vertical="top"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abSelected="1" workbookViewId="0">
      <selection sqref="A1:M1"/>
    </sheetView>
  </sheetViews>
  <sheetFormatPr defaultColWidth="9" defaultRowHeight="12.75" x14ac:dyDescent="0.2"/>
  <cols>
    <col min="1" max="1" width="5.83203125" customWidth="1"/>
    <col min="2" max="2" width="29.1640625" customWidth="1"/>
    <col min="3" max="3" width="5.83203125" customWidth="1"/>
    <col min="4" max="4" width="9.33203125" customWidth="1"/>
    <col min="5" max="8" width="10.5" customWidth="1"/>
    <col min="9" max="9" width="9.33203125" customWidth="1"/>
    <col min="10" max="10" width="12.6640625" customWidth="1"/>
    <col min="11" max="11" width="15.1640625" customWidth="1"/>
    <col min="12" max="12" width="18.6640625" customWidth="1"/>
    <col min="13" max="13" width="10.5" customWidth="1"/>
    <col min="14" max="14" width="6.83203125" customWidth="1"/>
  </cols>
  <sheetData>
    <row r="1" spans="1:14" ht="95.1" customHeight="1" x14ac:dyDescent="0.2">
      <c r="A1" s="91" t="s">
        <v>0</v>
      </c>
      <c r="B1" s="92"/>
      <c r="C1" s="92"/>
      <c r="D1" s="92"/>
      <c r="E1" s="92"/>
      <c r="F1" s="92"/>
      <c r="G1" s="92"/>
      <c r="H1" s="92"/>
      <c r="I1" s="92"/>
      <c r="J1" s="92"/>
      <c r="K1" s="92"/>
      <c r="L1" s="92"/>
      <c r="M1" s="92"/>
      <c r="N1" s="14"/>
    </row>
    <row r="2" spans="1:14" ht="21.95" customHeight="1" x14ac:dyDescent="0.2">
      <c r="A2" s="95" t="s">
        <v>1</v>
      </c>
      <c r="B2" s="96" t="s">
        <v>2</v>
      </c>
      <c r="C2" s="97" t="s">
        <v>3</v>
      </c>
      <c r="D2" s="93" t="s">
        <v>4</v>
      </c>
      <c r="E2" s="93"/>
      <c r="F2" s="93"/>
      <c r="G2" s="94" t="s">
        <v>5</v>
      </c>
      <c r="H2" s="94"/>
      <c r="I2" s="94"/>
      <c r="J2" s="94"/>
      <c r="K2" s="94"/>
      <c r="L2" s="94"/>
      <c r="M2" s="95" t="s">
        <v>6</v>
      </c>
    </row>
    <row r="3" spans="1:14" ht="20.25" customHeight="1" x14ac:dyDescent="0.2">
      <c r="A3" s="95"/>
      <c r="B3" s="96"/>
      <c r="C3" s="97"/>
      <c r="D3" s="97" t="s">
        <v>7</v>
      </c>
      <c r="E3" s="94" t="s">
        <v>8</v>
      </c>
      <c r="F3" s="94"/>
      <c r="G3" s="98" t="s">
        <v>9</v>
      </c>
      <c r="H3" s="99" t="s">
        <v>10</v>
      </c>
      <c r="I3" s="100" t="s">
        <v>11</v>
      </c>
      <c r="J3" s="94" t="s">
        <v>8</v>
      </c>
      <c r="K3" s="94"/>
      <c r="L3" s="94"/>
      <c r="M3" s="95"/>
    </row>
    <row r="4" spans="1:14" ht="60.6" customHeight="1" x14ac:dyDescent="0.2">
      <c r="A4" s="95"/>
      <c r="B4" s="96"/>
      <c r="C4" s="97"/>
      <c r="D4" s="97"/>
      <c r="E4" s="1" t="s">
        <v>12</v>
      </c>
      <c r="F4" s="1" t="s">
        <v>13</v>
      </c>
      <c r="G4" s="98"/>
      <c r="H4" s="99"/>
      <c r="I4" s="100"/>
      <c r="J4" s="15" t="s">
        <v>14</v>
      </c>
      <c r="K4" s="2" t="s">
        <v>15</v>
      </c>
      <c r="L4" s="3" t="s">
        <v>16</v>
      </c>
      <c r="M4" s="95"/>
    </row>
    <row r="5" spans="1:14" ht="23.25" customHeight="1" x14ac:dyDescent="0.2">
      <c r="A5" s="4"/>
      <c r="B5" s="5" t="s">
        <v>17</v>
      </c>
      <c r="C5" s="6">
        <v>103</v>
      </c>
      <c r="D5" s="6">
        <v>2455</v>
      </c>
      <c r="E5" s="6">
        <v>2455</v>
      </c>
      <c r="F5" s="6">
        <v>0</v>
      </c>
      <c r="G5" s="6">
        <v>23</v>
      </c>
      <c r="H5" s="7">
        <v>10087</v>
      </c>
      <c r="I5" s="7">
        <v>36431</v>
      </c>
      <c r="J5" s="6">
        <v>12</v>
      </c>
      <c r="K5" s="6">
        <v>939</v>
      </c>
      <c r="L5" s="6">
        <v>3172</v>
      </c>
      <c r="M5" s="4"/>
    </row>
    <row r="6" spans="1:14" ht="23.25" customHeight="1" x14ac:dyDescent="0.2">
      <c r="A6" s="8"/>
      <c r="B6" s="9" t="s">
        <v>18</v>
      </c>
      <c r="C6" s="7">
        <v>58</v>
      </c>
      <c r="D6" s="7">
        <f>87+309+719+382</f>
        <v>1497</v>
      </c>
      <c r="E6" s="7">
        <v>1497</v>
      </c>
      <c r="F6" s="7">
        <v>0</v>
      </c>
      <c r="G6" s="7">
        <f>4+11+5</f>
        <v>20</v>
      </c>
      <c r="H6" s="7">
        <f>2299+2524+2568</f>
        <v>7391</v>
      </c>
      <c r="I6" s="7">
        <f>6892+7738+11230</f>
        <v>25860</v>
      </c>
      <c r="J6" s="11">
        <f>4+6+5</f>
        <v>15</v>
      </c>
      <c r="K6" s="11">
        <f>160+276+289</f>
        <v>725</v>
      </c>
      <c r="L6" s="11">
        <f>454+878+785</f>
        <v>2117</v>
      </c>
      <c r="M6" s="8"/>
    </row>
    <row r="7" spans="1:14" ht="17.100000000000001" customHeight="1" x14ac:dyDescent="0.2">
      <c r="A7" s="8"/>
      <c r="B7" s="10" t="s">
        <v>19</v>
      </c>
      <c r="C7" s="7">
        <f>9+1+18+4</f>
        <v>32</v>
      </c>
      <c r="D7" s="7">
        <f>15+115+476+223</f>
        <v>829</v>
      </c>
      <c r="E7" s="7">
        <v>829</v>
      </c>
      <c r="F7" s="7">
        <v>0</v>
      </c>
      <c r="G7" s="7">
        <v>16</v>
      </c>
      <c r="H7" s="7">
        <f>2239+2524+2568</f>
        <v>7331</v>
      </c>
      <c r="I7" s="7">
        <f>6492+7738+11230</f>
        <v>25460</v>
      </c>
      <c r="J7" s="7">
        <v>14</v>
      </c>
      <c r="K7" s="7">
        <f>289+238+146</f>
        <v>673</v>
      </c>
      <c r="L7" s="7">
        <f>417+736+785</f>
        <v>1938</v>
      </c>
      <c r="M7" s="8"/>
    </row>
    <row r="8" spans="1:14" ht="17.100000000000001" customHeight="1" x14ac:dyDescent="0.2">
      <c r="A8" s="8"/>
      <c r="B8" s="10" t="s">
        <v>20</v>
      </c>
      <c r="C8" s="7">
        <v>3</v>
      </c>
      <c r="D8" s="7">
        <v>105</v>
      </c>
      <c r="E8" s="7">
        <v>105</v>
      </c>
      <c r="F8" s="7">
        <v>0</v>
      </c>
      <c r="G8" s="7">
        <v>3</v>
      </c>
      <c r="H8" s="7">
        <v>456</v>
      </c>
      <c r="I8" s="7">
        <v>1523</v>
      </c>
      <c r="J8" s="7">
        <v>2</v>
      </c>
      <c r="K8" s="7">
        <v>81</v>
      </c>
      <c r="L8" s="7">
        <v>243</v>
      </c>
      <c r="M8" s="8"/>
    </row>
    <row r="9" spans="1:14" ht="17.100000000000001" customHeight="1" x14ac:dyDescent="0.2">
      <c r="A9" s="8"/>
      <c r="B9" s="10" t="s">
        <v>21</v>
      </c>
      <c r="C9" s="7">
        <f>2+6+10</f>
        <v>18</v>
      </c>
      <c r="D9" s="7">
        <f>268+138+76</f>
        <v>482</v>
      </c>
      <c r="E9" s="7">
        <v>482</v>
      </c>
      <c r="F9" s="7">
        <v>0</v>
      </c>
      <c r="G9" s="7">
        <v>10</v>
      </c>
      <c r="H9" s="11">
        <f>1689+2524+2664</f>
        <v>6877</v>
      </c>
      <c r="I9" s="11">
        <f>8092+3937+7856</f>
        <v>19885</v>
      </c>
      <c r="J9" s="11">
        <v>8</v>
      </c>
      <c r="K9" s="11">
        <f>168+155+110</f>
        <v>433</v>
      </c>
      <c r="L9" s="11">
        <f>478+506+458</f>
        <v>1442</v>
      </c>
      <c r="M9" s="8"/>
    </row>
    <row r="10" spans="1:14" ht="17.100000000000001" customHeight="1" x14ac:dyDescent="0.2">
      <c r="A10" s="8"/>
      <c r="B10" s="10" t="s">
        <v>22</v>
      </c>
      <c r="C10" s="7">
        <v>3</v>
      </c>
      <c r="D10" s="6">
        <v>67</v>
      </c>
      <c r="E10" s="6">
        <v>67</v>
      </c>
      <c r="F10" s="6"/>
      <c r="G10" s="6"/>
      <c r="H10" s="6"/>
      <c r="I10" s="7"/>
      <c r="J10" s="7"/>
      <c r="K10" s="6"/>
      <c r="L10" s="6"/>
      <c r="M10" s="6"/>
    </row>
    <row r="11" spans="1:14" ht="17.100000000000001" customHeight="1" x14ac:dyDescent="0.2">
      <c r="A11" s="8"/>
      <c r="B11" s="10" t="s">
        <v>23</v>
      </c>
      <c r="C11" s="7">
        <v>2</v>
      </c>
      <c r="D11" s="7">
        <v>5</v>
      </c>
      <c r="E11" s="7">
        <v>5</v>
      </c>
      <c r="F11" s="7"/>
      <c r="G11" s="7"/>
      <c r="H11" s="7"/>
      <c r="I11" s="7"/>
      <c r="J11" s="7"/>
      <c r="K11" s="11"/>
      <c r="L11" s="11"/>
      <c r="M11" s="11"/>
    </row>
    <row r="12" spans="1:14" ht="23.25" customHeight="1" x14ac:dyDescent="0.2">
      <c r="A12" s="8"/>
      <c r="B12" s="9" t="s">
        <v>24</v>
      </c>
      <c r="C12" s="10"/>
      <c r="D12" s="7"/>
      <c r="E12" s="7"/>
      <c r="F12" s="7"/>
      <c r="G12" s="7"/>
      <c r="H12" s="7"/>
      <c r="I12" s="7"/>
      <c r="J12" s="7"/>
      <c r="K12" s="7"/>
      <c r="L12" s="7"/>
      <c r="M12" s="7"/>
    </row>
    <row r="13" spans="1:14" ht="17.100000000000001" customHeight="1" x14ac:dyDescent="0.2">
      <c r="A13" s="8"/>
      <c r="B13" s="10" t="s">
        <v>25</v>
      </c>
      <c r="C13" s="10"/>
      <c r="D13" s="7"/>
      <c r="E13" s="7"/>
      <c r="F13" s="7"/>
      <c r="G13" s="7"/>
      <c r="H13" s="7"/>
      <c r="I13" s="7"/>
      <c r="J13" s="7"/>
      <c r="K13" s="7"/>
      <c r="L13" s="7"/>
      <c r="M13" s="7"/>
    </row>
    <row r="14" spans="1:14" ht="17.100000000000001" customHeight="1" x14ac:dyDescent="0.2">
      <c r="A14" s="8"/>
      <c r="B14" s="10" t="s">
        <v>26</v>
      </c>
      <c r="C14" s="5"/>
      <c r="D14" s="6"/>
      <c r="E14" s="6"/>
      <c r="F14" s="6"/>
      <c r="G14" s="6"/>
      <c r="H14" s="6"/>
      <c r="I14" s="7"/>
      <c r="J14" s="7"/>
      <c r="K14" s="6"/>
      <c r="L14" s="6"/>
      <c r="M14" s="6"/>
    </row>
    <row r="15" spans="1:14" ht="17.100000000000001" customHeight="1" x14ac:dyDescent="0.2">
      <c r="A15" s="8"/>
      <c r="B15" s="10" t="s">
        <v>27</v>
      </c>
      <c r="C15" s="9"/>
      <c r="D15" s="7"/>
      <c r="E15" s="7"/>
      <c r="F15" s="7"/>
      <c r="G15" s="7"/>
      <c r="H15" s="7"/>
      <c r="I15" s="7"/>
      <c r="J15" s="7"/>
      <c r="K15" s="11"/>
      <c r="L15" s="11"/>
      <c r="M15" s="11"/>
    </row>
    <row r="16" spans="1:14" ht="17.100000000000001" customHeight="1" x14ac:dyDescent="0.2">
      <c r="A16" s="8"/>
      <c r="B16" s="10" t="s">
        <v>28</v>
      </c>
      <c r="C16" s="10"/>
      <c r="D16" s="7"/>
      <c r="E16" s="7"/>
      <c r="F16" s="7"/>
      <c r="G16" s="7"/>
      <c r="H16" s="7"/>
      <c r="I16" s="7"/>
      <c r="J16" s="7"/>
      <c r="K16" s="7"/>
      <c r="L16" s="7"/>
      <c r="M16" s="7"/>
    </row>
    <row r="17" spans="1:13" ht="17.100000000000001" customHeight="1" x14ac:dyDescent="0.2">
      <c r="A17" s="8"/>
      <c r="B17" s="10" t="s">
        <v>29</v>
      </c>
      <c r="C17" s="10"/>
      <c r="D17" s="7"/>
      <c r="E17" s="7"/>
      <c r="F17" s="7"/>
      <c r="G17" s="7"/>
      <c r="H17" s="7"/>
      <c r="I17" s="7"/>
      <c r="J17" s="7"/>
      <c r="K17" s="7"/>
      <c r="L17" s="7"/>
      <c r="M17" s="7"/>
    </row>
    <row r="18" spans="1:13" ht="23.25" customHeight="1" x14ac:dyDescent="0.2">
      <c r="A18" s="8"/>
      <c r="B18" s="9" t="s">
        <v>30</v>
      </c>
      <c r="C18" s="6">
        <v>42</v>
      </c>
      <c r="D18" s="6">
        <v>921</v>
      </c>
      <c r="E18" s="6">
        <v>921</v>
      </c>
      <c r="F18" s="6">
        <v>0</v>
      </c>
      <c r="G18" s="6">
        <v>23</v>
      </c>
      <c r="H18" s="6">
        <f>2568+2524+3123</f>
        <v>8215</v>
      </c>
      <c r="I18" s="7">
        <f>11230+7738+9401</f>
        <v>28369</v>
      </c>
      <c r="J18" s="7">
        <v>20</v>
      </c>
      <c r="K18" s="6">
        <f>289+238+314</f>
        <v>841</v>
      </c>
      <c r="L18" s="6">
        <f>785+736+1059</f>
        <v>2580</v>
      </c>
      <c r="M18" s="6"/>
    </row>
    <row r="19" spans="1:13" ht="17.100000000000001" customHeight="1" x14ac:dyDescent="0.2">
      <c r="A19" s="8"/>
      <c r="B19" s="10" t="s">
        <v>31</v>
      </c>
      <c r="C19" s="7">
        <v>13</v>
      </c>
      <c r="D19" s="7">
        <f>125+100+110</f>
        <v>335</v>
      </c>
      <c r="E19" s="7">
        <v>335</v>
      </c>
      <c r="F19" s="7">
        <v>0</v>
      </c>
      <c r="G19" s="7">
        <f>6+3+2</f>
        <v>11</v>
      </c>
      <c r="H19" s="7">
        <f>1856+1015+1463</f>
        <v>4334</v>
      </c>
      <c r="I19" s="7">
        <f>8956+3180+4294</f>
        <v>16430</v>
      </c>
      <c r="J19" s="7">
        <f>6+3+2</f>
        <v>11</v>
      </c>
      <c r="K19" s="11">
        <f>189+166+90</f>
        <v>445</v>
      </c>
      <c r="L19" s="11">
        <f>658+533+234</f>
        <v>1425</v>
      </c>
      <c r="M19" s="11"/>
    </row>
    <row r="20" spans="1:13" ht="17.100000000000001" customHeight="1" x14ac:dyDescent="0.2">
      <c r="A20" s="8"/>
      <c r="B20" s="10" t="s">
        <v>32</v>
      </c>
      <c r="C20" s="7">
        <v>28</v>
      </c>
      <c r="D20" s="7">
        <f>224+262+95</f>
        <v>581</v>
      </c>
      <c r="E20" s="7">
        <v>581</v>
      </c>
      <c r="F20" s="7">
        <v>0</v>
      </c>
      <c r="G20" s="7">
        <f>8+10+4</f>
        <v>22</v>
      </c>
      <c r="H20" s="7">
        <f>2568+2495+2299</f>
        <v>7362</v>
      </c>
      <c r="I20" s="7">
        <f>11230+7406+6892</f>
        <v>25528</v>
      </c>
      <c r="J20" s="7">
        <f>8+5+4</f>
        <v>17</v>
      </c>
      <c r="K20" s="7">
        <f>289+243</f>
        <v>532</v>
      </c>
      <c r="L20" s="7">
        <f>785+847</f>
        <v>1632</v>
      </c>
      <c r="M20" s="7"/>
    </row>
    <row r="21" spans="1:13" ht="17.100000000000001" customHeight="1" x14ac:dyDescent="0.2">
      <c r="A21" s="8"/>
      <c r="B21" s="10" t="s">
        <v>33</v>
      </c>
      <c r="C21" s="7">
        <v>1</v>
      </c>
      <c r="D21" s="7">
        <v>5</v>
      </c>
      <c r="E21" s="7">
        <v>5</v>
      </c>
      <c r="F21" s="7">
        <v>0</v>
      </c>
      <c r="G21" s="7">
        <v>1</v>
      </c>
      <c r="H21" s="7">
        <v>306</v>
      </c>
      <c r="I21" s="7">
        <v>1107</v>
      </c>
      <c r="J21" s="7">
        <v>1</v>
      </c>
      <c r="K21" s="7">
        <v>3</v>
      </c>
      <c r="L21" s="7">
        <v>8</v>
      </c>
      <c r="M21" s="7"/>
    </row>
    <row r="22" spans="1:13" ht="23.25" customHeight="1" x14ac:dyDescent="0.2">
      <c r="A22" s="12"/>
      <c r="B22" s="9" t="s">
        <v>34</v>
      </c>
      <c r="C22" s="5"/>
      <c r="D22" s="6"/>
      <c r="E22" s="6"/>
      <c r="F22" s="6"/>
      <c r="G22" s="6"/>
      <c r="H22" s="6"/>
      <c r="I22" s="7"/>
      <c r="J22" s="7"/>
      <c r="K22" s="6"/>
      <c r="L22" s="6"/>
      <c r="M22" s="6"/>
    </row>
    <row r="23" spans="1:13" ht="23.25" customHeight="1" x14ac:dyDescent="0.2">
      <c r="A23" s="12"/>
      <c r="B23" s="9" t="s">
        <v>35</v>
      </c>
      <c r="C23" s="7">
        <v>3</v>
      </c>
      <c r="D23" s="7">
        <v>37</v>
      </c>
      <c r="E23" s="7">
        <v>37</v>
      </c>
      <c r="F23" s="7">
        <v>0</v>
      </c>
      <c r="G23" s="7">
        <v>23</v>
      </c>
      <c r="H23" s="7">
        <v>190</v>
      </c>
      <c r="I23" s="7">
        <v>196</v>
      </c>
      <c r="J23" s="7">
        <v>23</v>
      </c>
      <c r="K23" s="11">
        <v>113</v>
      </c>
      <c r="L23" s="11">
        <v>116</v>
      </c>
      <c r="M23" s="11"/>
    </row>
    <row r="24" spans="1:13" ht="17.100000000000001" customHeight="1" x14ac:dyDescent="0.2">
      <c r="A24" s="8"/>
      <c r="B24" s="10" t="s">
        <v>36</v>
      </c>
      <c r="C24" s="10"/>
      <c r="D24" s="7"/>
      <c r="E24" s="7"/>
      <c r="F24" s="7"/>
      <c r="G24" s="7"/>
      <c r="H24" s="7"/>
      <c r="I24" s="7"/>
      <c r="J24" s="7"/>
      <c r="K24" s="7"/>
      <c r="L24" s="7"/>
      <c r="M24" s="7"/>
    </row>
    <row r="25" spans="1:13" ht="17.100000000000001" customHeight="1" x14ac:dyDescent="0.2">
      <c r="A25" s="8"/>
      <c r="B25" s="10" t="s">
        <v>37</v>
      </c>
      <c r="C25" s="7">
        <v>3</v>
      </c>
      <c r="D25" s="7">
        <v>37</v>
      </c>
      <c r="E25" s="7">
        <v>37</v>
      </c>
      <c r="F25" s="7">
        <v>0</v>
      </c>
      <c r="G25" s="7">
        <v>23</v>
      </c>
      <c r="H25" s="7">
        <v>190</v>
      </c>
      <c r="I25" s="7">
        <v>196</v>
      </c>
      <c r="J25" s="7">
        <v>23</v>
      </c>
      <c r="K25" s="11">
        <v>113</v>
      </c>
      <c r="L25" s="11">
        <v>116</v>
      </c>
      <c r="M25" s="7"/>
    </row>
    <row r="26" spans="1:13" ht="17.100000000000001" customHeight="1" x14ac:dyDescent="0.2">
      <c r="A26" s="8"/>
      <c r="B26" s="10" t="s">
        <v>38</v>
      </c>
      <c r="C26" s="8"/>
      <c r="D26" s="8"/>
      <c r="E26" s="8"/>
      <c r="F26" s="8"/>
      <c r="G26" s="8"/>
      <c r="H26" s="8"/>
      <c r="I26" s="8"/>
      <c r="J26" s="8"/>
      <c r="K26" s="8"/>
      <c r="L26" s="8"/>
      <c r="M26" s="8"/>
    </row>
    <row r="27" spans="1:13" ht="17.100000000000001" customHeight="1" x14ac:dyDescent="0.2">
      <c r="A27" s="8"/>
      <c r="B27" s="10" t="s">
        <v>39</v>
      </c>
      <c r="C27" s="8"/>
      <c r="D27" s="8"/>
      <c r="E27" s="8"/>
      <c r="F27" s="8"/>
      <c r="G27" s="8"/>
      <c r="H27" s="8"/>
      <c r="I27" s="8"/>
      <c r="J27" s="8"/>
      <c r="K27" s="8"/>
      <c r="L27" s="8"/>
      <c r="M27" s="8"/>
    </row>
    <row r="28" spans="1:13" ht="23.25" customHeight="1" x14ac:dyDescent="0.2">
      <c r="A28" s="12"/>
      <c r="B28" s="9" t="s">
        <v>40</v>
      </c>
      <c r="C28" s="12"/>
      <c r="D28" s="12"/>
      <c r="E28" s="12"/>
      <c r="F28" s="12"/>
      <c r="G28" s="12"/>
      <c r="H28" s="12"/>
      <c r="I28" s="12"/>
      <c r="J28" s="12"/>
      <c r="K28" s="12"/>
      <c r="L28" s="12"/>
      <c r="M28" s="12"/>
    </row>
    <row r="29" spans="1:13" ht="17.100000000000001" customHeight="1" x14ac:dyDescent="0.2">
      <c r="A29" s="8"/>
      <c r="B29" s="10" t="s">
        <v>41</v>
      </c>
      <c r="C29" s="8"/>
      <c r="D29" s="8"/>
      <c r="E29" s="8"/>
      <c r="F29" s="8"/>
      <c r="G29" s="8"/>
      <c r="H29" s="8"/>
      <c r="I29" s="8"/>
      <c r="J29" s="8"/>
      <c r="K29" s="8"/>
      <c r="L29" s="8"/>
      <c r="M29" s="8"/>
    </row>
    <row r="30" spans="1:13" ht="17.100000000000001" customHeight="1" x14ac:dyDescent="0.2">
      <c r="A30" s="8"/>
      <c r="B30" s="10" t="s">
        <v>42</v>
      </c>
      <c r="C30" s="8"/>
      <c r="D30" s="8"/>
      <c r="E30" s="8"/>
      <c r="F30" s="8"/>
      <c r="G30" s="8"/>
      <c r="H30" s="8"/>
      <c r="I30" s="8"/>
      <c r="J30" s="8"/>
      <c r="K30" s="8"/>
      <c r="L30" s="8"/>
      <c r="M30" s="8"/>
    </row>
    <row r="31" spans="1:13" ht="23.25" customHeight="1" x14ac:dyDescent="0.2">
      <c r="A31" s="12"/>
      <c r="B31" s="9" t="s">
        <v>43</v>
      </c>
      <c r="C31" s="12"/>
      <c r="D31" s="12"/>
      <c r="E31" s="12"/>
      <c r="F31" s="12"/>
      <c r="G31" s="12"/>
      <c r="H31" s="12"/>
      <c r="I31" s="12"/>
      <c r="J31" s="12"/>
      <c r="K31" s="12"/>
      <c r="L31" s="12"/>
      <c r="M31" s="12"/>
    </row>
    <row r="32" spans="1:13" ht="23.25" customHeight="1" x14ac:dyDescent="0.2">
      <c r="A32" s="12"/>
      <c r="B32" s="9" t="s">
        <v>44</v>
      </c>
      <c r="C32" s="12"/>
      <c r="D32" s="12"/>
      <c r="E32" s="12"/>
      <c r="F32" s="12"/>
      <c r="G32" s="12"/>
      <c r="H32" s="12"/>
      <c r="I32" s="12"/>
      <c r="J32" s="12"/>
      <c r="K32" s="12"/>
      <c r="L32" s="12"/>
      <c r="M32" s="12"/>
    </row>
    <row r="33" spans="1:13" ht="17.100000000000001" customHeight="1" x14ac:dyDescent="0.2">
      <c r="A33" s="8"/>
      <c r="B33" s="10" t="s">
        <v>45</v>
      </c>
      <c r="C33" s="8"/>
      <c r="D33" s="8"/>
      <c r="E33" s="8"/>
      <c r="F33" s="8"/>
      <c r="G33" s="8"/>
      <c r="H33" s="8"/>
      <c r="I33" s="8"/>
      <c r="J33" s="8"/>
      <c r="K33" s="8"/>
      <c r="L33" s="8"/>
      <c r="M33" s="8"/>
    </row>
    <row r="34" spans="1:13" ht="17.100000000000001" customHeight="1" x14ac:dyDescent="0.2">
      <c r="A34" s="8"/>
      <c r="B34" s="10" t="s">
        <v>46</v>
      </c>
      <c r="C34" s="8"/>
      <c r="D34" s="8"/>
      <c r="E34" s="8"/>
      <c r="F34" s="8"/>
      <c r="G34" s="8"/>
      <c r="H34" s="8"/>
      <c r="I34" s="8"/>
      <c r="J34" s="8"/>
      <c r="K34" s="8"/>
      <c r="L34" s="8"/>
      <c r="M34" s="8"/>
    </row>
    <row r="35" spans="1:13" ht="17.100000000000001" customHeight="1" x14ac:dyDescent="0.2">
      <c r="A35" s="8"/>
      <c r="B35" s="13" t="s">
        <v>47</v>
      </c>
      <c r="C35" s="8"/>
      <c r="D35" s="8"/>
      <c r="E35" s="8"/>
      <c r="F35" s="8"/>
      <c r="G35" s="8"/>
      <c r="H35" s="8"/>
      <c r="I35" s="8"/>
      <c r="J35" s="8"/>
      <c r="K35" s="8"/>
      <c r="L35" s="8"/>
      <c r="M35" s="8"/>
    </row>
  </sheetData>
  <mergeCells count="13">
    <mergeCell ref="A1:M1"/>
    <mergeCell ref="D2:F2"/>
    <mergeCell ref="G2:L2"/>
    <mergeCell ref="E3:F3"/>
    <mergeCell ref="J3:L3"/>
    <mergeCell ref="A2:A4"/>
    <mergeCell ref="B2:B4"/>
    <mergeCell ref="C2:C4"/>
    <mergeCell ref="D3:D4"/>
    <mergeCell ref="G3:G4"/>
    <mergeCell ref="H3:H4"/>
    <mergeCell ref="I3:I4"/>
    <mergeCell ref="M2:M4"/>
  </mergeCells>
  <phoneticPr fontId="12" type="noConversion"/>
  <pageMargins left="0.70069444444444495" right="0.70069444444444495" top="0.75138888888888899" bottom="0.75138888888888899" header="0.29861111111111099" footer="0.29861111111111099"/>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AF42"/>
  <sheetViews>
    <sheetView topLeftCell="A22" workbookViewId="0">
      <selection activeCell="I1" sqref="I1:I42"/>
    </sheetView>
  </sheetViews>
  <sheetFormatPr defaultRowHeight="26.25" customHeight="1" x14ac:dyDescent="0.2"/>
  <sheetData>
    <row r="1" spans="9:32" ht="26.25" customHeight="1" x14ac:dyDescent="0.2">
      <c r="I1" s="16">
        <v>2</v>
      </c>
      <c r="J1" s="17" t="s">
        <v>48</v>
      </c>
      <c r="K1" s="17" t="s">
        <v>49</v>
      </c>
      <c r="L1" s="17" t="s">
        <v>50</v>
      </c>
      <c r="M1" s="17" t="s">
        <v>51</v>
      </c>
      <c r="N1" s="17" t="s">
        <v>52</v>
      </c>
      <c r="O1" s="17" t="s">
        <v>53</v>
      </c>
      <c r="P1" s="17" t="s">
        <v>54</v>
      </c>
      <c r="Q1" s="17" t="s">
        <v>52</v>
      </c>
      <c r="R1" s="18" t="s">
        <v>55</v>
      </c>
      <c r="S1" s="18" t="s">
        <v>56</v>
      </c>
      <c r="T1" s="17" t="s">
        <v>52</v>
      </c>
      <c r="U1" s="19" t="s">
        <v>57</v>
      </c>
      <c r="V1" s="17">
        <v>15</v>
      </c>
      <c r="W1" s="17">
        <v>15</v>
      </c>
      <c r="X1" s="17">
        <v>0</v>
      </c>
      <c r="Y1" s="17">
        <v>1</v>
      </c>
      <c r="Z1" s="17">
        <v>177</v>
      </c>
      <c r="AA1" s="17">
        <v>572</v>
      </c>
      <c r="AB1" s="17">
        <v>1</v>
      </c>
      <c r="AC1" s="17">
        <v>46</v>
      </c>
      <c r="AD1" s="17">
        <v>143</v>
      </c>
      <c r="AE1" s="20" t="s">
        <v>58</v>
      </c>
      <c r="AF1" s="21"/>
    </row>
    <row r="2" spans="9:32" ht="26.25" customHeight="1" x14ac:dyDescent="0.2">
      <c r="I2" s="16">
        <v>6</v>
      </c>
      <c r="J2" s="17" t="s">
        <v>48</v>
      </c>
      <c r="K2" s="17" t="s">
        <v>49</v>
      </c>
      <c r="L2" s="17" t="s">
        <v>50</v>
      </c>
      <c r="M2" s="17" t="s">
        <v>51</v>
      </c>
      <c r="N2" s="17" t="s">
        <v>59</v>
      </c>
      <c r="O2" s="17" t="s">
        <v>60</v>
      </c>
      <c r="P2" s="17" t="s">
        <v>61</v>
      </c>
      <c r="Q2" s="17" t="s">
        <v>59</v>
      </c>
      <c r="R2" s="18" t="s">
        <v>55</v>
      </c>
      <c r="S2" s="18" t="s">
        <v>62</v>
      </c>
      <c r="T2" s="17" t="s">
        <v>59</v>
      </c>
      <c r="U2" s="20" t="s">
        <v>63</v>
      </c>
      <c r="V2" s="17">
        <v>30</v>
      </c>
      <c r="W2" s="17">
        <v>30</v>
      </c>
      <c r="X2" s="17">
        <v>0</v>
      </c>
      <c r="Y2" s="17">
        <v>1</v>
      </c>
      <c r="Z2" s="17">
        <v>119</v>
      </c>
      <c r="AA2" s="17">
        <v>412</v>
      </c>
      <c r="AB2" s="17">
        <v>1</v>
      </c>
      <c r="AC2" s="17">
        <v>5</v>
      </c>
      <c r="AD2" s="17">
        <v>17</v>
      </c>
      <c r="AE2" s="20" t="s">
        <v>64</v>
      </c>
      <c r="AF2" s="21"/>
    </row>
    <row r="3" spans="9:32" ht="26.25" customHeight="1" x14ac:dyDescent="0.2">
      <c r="I3" s="16">
        <v>9</v>
      </c>
      <c r="J3" s="22" t="s">
        <v>48</v>
      </c>
      <c r="K3" s="22" t="s">
        <v>65</v>
      </c>
      <c r="L3" s="22" t="s">
        <v>66</v>
      </c>
      <c r="M3" s="22" t="s">
        <v>51</v>
      </c>
      <c r="N3" s="22" t="s">
        <v>67</v>
      </c>
      <c r="O3" s="22" t="s">
        <v>68</v>
      </c>
      <c r="P3" s="22" t="s">
        <v>54</v>
      </c>
      <c r="Q3" s="22" t="s">
        <v>69</v>
      </c>
      <c r="R3" s="23" t="s">
        <v>70</v>
      </c>
      <c r="S3" s="23" t="s">
        <v>55</v>
      </c>
      <c r="T3" s="22" t="s">
        <v>67</v>
      </c>
      <c r="U3" s="24" t="s">
        <v>71</v>
      </c>
      <c r="V3" s="22">
        <v>5</v>
      </c>
      <c r="W3" s="22">
        <v>5</v>
      </c>
      <c r="X3" s="22">
        <v>0</v>
      </c>
      <c r="Y3" s="22">
        <v>1</v>
      </c>
      <c r="Z3" s="22">
        <v>306</v>
      </c>
      <c r="AA3" s="22">
        <v>1107</v>
      </c>
      <c r="AB3" s="22">
        <v>1</v>
      </c>
      <c r="AC3" s="22">
        <v>3</v>
      </c>
      <c r="AD3" s="22">
        <v>8</v>
      </c>
      <c r="AE3" s="25" t="s">
        <v>72</v>
      </c>
      <c r="AF3" s="21"/>
    </row>
    <row r="4" spans="9:32" ht="26.25" customHeight="1" x14ac:dyDescent="0.2">
      <c r="I4" s="16">
        <v>10</v>
      </c>
      <c r="J4" s="22" t="s">
        <v>48</v>
      </c>
      <c r="K4" s="26" t="s">
        <v>73</v>
      </c>
      <c r="L4" s="26" t="s">
        <v>74</v>
      </c>
      <c r="M4" s="26" t="s">
        <v>51</v>
      </c>
      <c r="N4" s="22" t="s">
        <v>67</v>
      </c>
      <c r="O4" s="26" t="s">
        <v>75</v>
      </c>
      <c r="P4" s="26" t="s">
        <v>54</v>
      </c>
      <c r="Q4" s="26" t="s">
        <v>67</v>
      </c>
      <c r="R4" s="27" t="s">
        <v>55</v>
      </c>
      <c r="S4" s="27" t="s">
        <v>76</v>
      </c>
      <c r="T4" s="26" t="s">
        <v>67</v>
      </c>
      <c r="U4" s="25" t="s">
        <v>77</v>
      </c>
      <c r="V4" s="26">
        <v>20</v>
      </c>
      <c r="W4" s="26">
        <v>20</v>
      </c>
      <c r="X4" s="26">
        <v>0</v>
      </c>
      <c r="Y4" s="26">
        <v>1</v>
      </c>
      <c r="Z4" s="22">
        <v>306</v>
      </c>
      <c r="AA4" s="22">
        <v>1107</v>
      </c>
      <c r="AB4" s="22">
        <v>1</v>
      </c>
      <c r="AC4" s="22">
        <v>71</v>
      </c>
      <c r="AD4" s="22">
        <v>212</v>
      </c>
      <c r="AE4" s="25" t="s">
        <v>78</v>
      </c>
      <c r="AF4" s="28"/>
    </row>
    <row r="5" spans="9:32" ht="26.25" customHeight="1" x14ac:dyDescent="0.2">
      <c r="I5" s="16">
        <v>17</v>
      </c>
      <c r="J5" s="17" t="s">
        <v>48</v>
      </c>
      <c r="K5" s="17" t="s">
        <v>49</v>
      </c>
      <c r="L5" s="17" t="s">
        <v>50</v>
      </c>
      <c r="M5" s="17" t="s">
        <v>51</v>
      </c>
      <c r="N5" s="17" t="s">
        <v>79</v>
      </c>
      <c r="O5" s="17" t="s">
        <v>80</v>
      </c>
      <c r="P5" s="17" t="s">
        <v>61</v>
      </c>
      <c r="Q5" s="17" t="s">
        <v>79</v>
      </c>
      <c r="R5" s="18" t="s">
        <v>55</v>
      </c>
      <c r="S5" s="29" t="s">
        <v>62</v>
      </c>
      <c r="T5" s="17" t="s">
        <v>79</v>
      </c>
      <c r="U5" s="20" t="s">
        <v>81</v>
      </c>
      <c r="V5" s="17">
        <v>30</v>
      </c>
      <c r="W5" s="17">
        <v>30</v>
      </c>
      <c r="X5" s="17">
        <v>0</v>
      </c>
      <c r="Y5" s="17">
        <v>1</v>
      </c>
      <c r="Z5" s="17">
        <v>127</v>
      </c>
      <c r="AA5" s="17">
        <v>289</v>
      </c>
      <c r="AB5" s="17">
        <v>1</v>
      </c>
      <c r="AC5" s="17">
        <v>9</v>
      </c>
      <c r="AD5" s="17">
        <v>30</v>
      </c>
      <c r="AE5" s="20" t="s">
        <v>82</v>
      </c>
      <c r="AF5" s="21"/>
    </row>
    <row r="6" spans="9:32" ht="26.25" customHeight="1" x14ac:dyDescent="0.2">
      <c r="I6" s="16">
        <v>20</v>
      </c>
      <c r="J6" s="17" t="s">
        <v>48</v>
      </c>
      <c r="K6" s="17" t="s">
        <v>49</v>
      </c>
      <c r="L6" s="17" t="s">
        <v>50</v>
      </c>
      <c r="M6" s="17" t="s">
        <v>51</v>
      </c>
      <c r="N6" s="17" t="s">
        <v>83</v>
      </c>
      <c r="O6" s="17" t="s">
        <v>84</v>
      </c>
      <c r="P6" s="17" t="s">
        <v>54</v>
      </c>
      <c r="Q6" s="17" t="s">
        <v>83</v>
      </c>
      <c r="R6" s="18" t="s">
        <v>55</v>
      </c>
      <c r="S6" s="18" t="s">
        <v>85</v>
      </c>
      <c r="T6" s="17" t="s">
        <v>83</v>
      </c>
      <c r="U6" s="20" t="s">
        <v>86</v>
      </c>
      <c r="V6" s="17">
        <v>25</v>
      </c>
      <c r="W6" s="17">
        <v>25</v>
      </c>
      <c r="X6" s="17">
        <v>0</v>
      </c>
      <c r="Y6" s="17">
        <v>1</v>
      </c>
      <c r="Z6" s="17">
        <v>303</v>
      </c>
      <c r="AA6" s="17">
        <v>859</v>
      </c>
      <c r="AB6" s="17">
        <v>1</v>
      </c>
      <c r="AC6" s="17">
        <v>56</v>
      </c>
      <c r="AD6" s="17">
        <v>176</v>
      </c>
      <c r="AE6" s="20" t="s">
        <v>87</v>
      </c>
      <c r="AF6" s="30"/>
    </row>
    <row r="7" spans="9:32" ht="26.25" customHeight="1" x14ac:dyDescent="0.2">
      <c r="I7" s="16">
        <v>21</v>
      </c>
      <c r="J7" s="17" t="s">
        <v>48</v>
      </c>
      <c r="K7" s="17" t="s">
        <v>49</v>
      </c>
      <c r="L7" s="17" t="s">
        <v>50</v>
      </c>
      <c r="M7" s="17" t="s">
        <v>51</v>
      </c>
      <c r="N7" s="17" t="s">
        <v>88</v>
      </c>
      <c r="O7" s="17" t="s">
        <v>60</v>
      </c>
      <c r="P7" s="17" t="s">
        <v>54</v>
      </c>
      <c r="Q7" s="17" t="s">
        <v>51</v>
      </c>
      <c r="R7" s="18" t="s">
        <v>89</v>
      </c>
      <c r="S7" s="18" t="s">
        <v>56</v>
      </c>
      <c r="T7" s="17" t="s">
        <v>51</v>
      </c>
      <c r="U7" s="20" t="s">
        <v>90</v>
      </c>
      <c r="V7" s="17">
        <v>40</v>
      </c>
      <c r="W7" s="17">
        <v>40</v>
      </c>
      <c r="X7" s="17">
        <v>0</v>
      </c>
      <c r="Y7" s="17">
        <v>6</v>
      </c>
      <c r="Z7" s="17">
        <v>510</v>
      </c>
      <c r="AA7" s="17">
        <v>1835</v>
      </c>
      <c r="AB7" s="17">
        <v>6</v>
      </c>
      <c r="AC7" s="17">
        <v>82</v>
      </c>
      <c r="AD7" s="17">
        <v>263</v>
      </c>
      <c r="AE7" s="20" t="s">
        <v>91</v>
      </c>
      <c r="AF7" s="31"/>
    </row>
    <row r="8" spans="9:32" ht="26.25" customHeight="1" x14ac:dyDescent="0.2">
      <c r="I8" s="16">
        <v>27</v>
      </c>
      <c r="J8" s="32" t="s">
        <v>48</v>
      </c>
      <c r="K8" s="32" t="s">
        <v>49</v>
      </c>
      <c r="L8" s="32" t="s">
        <v>50</v>
      </c>
      <c r="M8" s="32" t="s">
        <v>51</v>
      </c>
      <c r="N8" s="32" t="s">
        <v>92</v>
      </c>
      <c r="O8" s="32" t="s">
        <v>49</v>
      </c>
      <c r="P8" s="32" t="s">
        <v>54</v>
      </c>
      <c r="Q8" s="32" t="s">
        <v>92</v>
      </c>
      <c r="R8" s="33">
        <v>45170</v>
      </c>
      <c r="S8" s="33">
        <v>45261</v>
      </c>
      <c r="T8" s="32" t="s">
        <v>92</v>
      </c>
      <c r="U8" s="32" t="s">
        <v>93</v>
      </c>
      <c r="V8" s="32">
        <v>10</v>
      </c>
      <c r="W8" s="32">
        <v>10</v>
      </c>
      <c r="X8" s="32">
        <v>0</v>
      </c>
      <c r="Y8" s="32">
        <v>1</v>
      </c>
      <c r="Z8" s="32">
        <v>358</v>
      </c>
      <c r="AA8" s="32">
        <v>1080</v>
      </c>
      <c r="AB8" s="32">
        <v>0</v>
      </c>
      <c r="AC8" s="32">
        <v>6</v>
      </c>
      <c r="AD8" s="32">
        <v>16</v>
      </c>
      <c r="AE8" s="32" t="s">
        <v>94</v>
      </c>
      <c r="AF8" s="34"/>
    </row>
    <row r="9" spans="9:32" ht="26.25" customHeight="1" x14ac:dyDescent="0.2">
      <c r="I9" s="16">
        <v>28</v>
      </c>
      <c r="J9" s="32" t="s">
        <v>48</v>
      </c>
      <c r="K9" s="32" t="s">
        <v>49</v>
      </c>
      <c r="L9" s="32" t="s">
        <v>50</v>
      </c>
      <c r="M9" s="32" t="s">
        <v>51</v>
      </c>
      <c r="N9" s="32" t="s">
        <v>95</v>
      </c>
      <c r="O9" s="32" t="s">
        <v>49</v>
      </c>
      <c r="P9" s="32" t="s">
        <v>54</v>
      </c>
      <c r="Q9" s="32" t="s">
        <v>95</v>
      </c>
      <c r="R9" s="33">
        <v>45170</v>
      </c>
      <c r="S9" s="33">
        <v>45261</v>
      </c>
      <c r="T9" s="32" t="s">
        <v>95</v>
      </c>
      <c r="U9" s="32" t="s">
        <v>93</v>
      </c>
      <c r="V9" s="32">
        <v>10</v>
      </c>
      <c r="W9" s="32">
        <v>10</v>
      </c>
      <c r="X9" s="32">
        <v>0</v>
      </c>
      <c r="Y9" s="32">
        <v>1</v>
      </c>
      <c r="Z9" s="32">
        <v>320</v>
      </c>
      <c r="AA9" s="32">
        <v>986</v>
      </c>
      <c r="AB9" s="32">
        <v>0</v>
      </c>
      <c r="AC9" s="32">
        <v>2</v>
      </c>
      <c r="AD9" s="32">
        <v>2</v>
      </c>
      <c r="AE9" s="32" t="s">
        <v>94</v>
      </c>
      <c r="AF9" s="34"/>
    </row>
    <row r="10" spans="9:32" ht="26.25" customHeight="1" x14ac:dyDescent="0.2">
      <c r="I10" s="16">
        <v>29</v>
      </c>
      <c r="J10" s="32" t="s">
        <v>48</v>
      </c>
      <c r="K10" s="32" t="s">
        <v>49</v>
      </c>
      <c r="L10" s="32" t="s">
        <v>50</v>
      </c>
      <c r="M10" s="32" t="s">
        <v>51</v>
      </c>
      <c r="N10" s="32" t="s">
        <v>96</v>
      </c>
      <c r="O10" s="32" t="s">
        <v>49</v>
      </c>
      <c r="P10" s="32" t="s">
        <v>54</v>
      </c>
      <c r="Q10" s="35" t="s">
        <v>96</v>
      </c>
      <c r="R10" s="33">
        <v>45170</v>
      </c>
      <c r="S10" s="33">
        <v>45261</v>
      </c>
      <c r="T10" s="36" t="s">
        <v>96</v>
      </c>
      <c r="U10" s="32" t="s">
        <v>97</v>
      </c>
      <c r="V10" s="32">
        <v>10</v>
      </c>
      <c r="W10" s="32">
        <v>10</v>
      </c>
      <c r="X10" s="32">
        <v>0</v>
      </c>
      <c r="Y10" s="32">
        <v>1</v>
      </c>
      <c r="Z10" s="32">
        <v>103</v>
      </c>
      <c r="AA10" s="32">
        <v>300</v>
      </c>
      <c r="AB10" s="32">
        <v>1</v>
      </c>
      <c r="AC10" s="32">
        <v>12</v>
      </c>
      <c r="AD10" s="32">
        <v>27</v>
      </c>
      <c r="AE10" s="32" t="s">
        <v>98</v>
      </c>
      <c r="AF10" s="34"/>
    </row>
    <row r="11" spans="9:32" ht="26.25" customHeight="1" x14ac:dyDescent="0.2">
      <c r="I11" s="16">
        <v>30</v>
      </c>
      <c r="J11" s="37" t="s">
        <v>48</v>
      </c>
      <c r="K11" s="32" t="s">
        <v>49</v>
      </c>
      <c r="L11" s="32" t="s">
        <v>50</v>
      </c>
      <c r="M11" s="32" t="s">
        <v>51</v>
      </c>
      <c r="N11" s="32" t="s">
        <v>99</v>
      </c>
      <c r="O11" s="32" t="s">
        <v>49</v>
      </c>
      <c r="P11" s="32" t="s">
        <v>54</v>
      </c>
      <c r="Q11" s="32" t="s">
        <v>99</v>
      </c>
      <c r="R11" s="33">
        <v>45170</v>
      </c>
      <c r="S11" s="33">
        <v>45261</v>
      </c>
      <c r="T11" s="32" t="s">
        <v>99</v>
      </c>
      <c r="U11" s="32" t="s">
        <v>93</v>
      </c>
      <c r="V11" s="37">
        <v>5</v>
      </c>
      <c r="W11" s="37">
        <v>5</v>
      </c>
      <c r="X11" s="38">
        <v>0</v>
      </c>
      <c r="Y11" s="32">
        <v>1</v>
      </c>
      <c r="Z11" s="32">
        <v>40</v>
      </c>
      <c r="AA11" s="32">
        <v>132</v>
      </c>
      <c r="AB11" s="32">
        <v>1</v>
      </c>
      <c r="AC11" s="32">
        <v>20</v>
      </c>
      <c r="AD11" s="32">
        <v>38</v>
      </c>
      <c r="AE11" s="36" t="s">
        <v>100</v>
      </c>
      <c r="AF11" s="39"/>
    </row>
    <row r="12" spans="9:32" ht="26.25" customHeight="1" x14ac:dyDescent="0.2">
      <c r="I12" s="16">
        <v>31</v>
      </c>
      <c r="J12" s="17" t="s">
        <v>48</v>
      </c>
      <c r="K12" s="17" t="s">
        <v>49</v>
      </c>
      <c r="L12" s="17" t="s">
        <v>50</v>
      </c>
      <c r="M12" s="17" t="s">
        <v>51</v>
      </c>
      <c r="N12" s="17" t="s">
        <v>101</v>
      </c>
      <c r="O12" s="17" t="s">
        <v>60</v>
      </c>
      <c r="P12" s="17" t="s">
        <v>54</v>
      </c>
      <c r="Q12" s="17" t="s">
        <v>101</v>
      </c>
      <c r="R12" s="40" t="s">
        <v>102</v>
      </c>
      <c r="S12" s="17" t="s">
        <v>62</v>
      </c>
      <c r="T12" s="17" t="s">
        <v>101</v>
      </c>
      <c r="U12" s="17" t="s">
        <v>103</v>
      </c>
      <c r="V12" s="17">
        <v>20</v>
      </c>
      <c r="W12" s="17">
        <v>20</v>
      </c>
      <c r="X12" s="17">
        <v>0</v>
      </c>
      <c r="Y12" s="17">
        <v>1</v>
      </c>
      <c r="Z12" s="17">
        <v>371</v>
      </c>
      <c r="AA12" s="17">
        <v>1088</v>
      </c>
      <c r="AB12" s="17">
        <v>1</v>
      </c>
      <c r="AC12" s="17">
        <v>15</v>
      </c>
      <c r="AD12" s="17">
        <v>42</v>
      </c>
      <c r="AE12" s="17" t="s">
        <v>104</v>
      </c>
      <c r="AF12" s="39"/>
    </row>
    <row r="13" spans="9:32" ht="26.25" customHeight="1" x14ac:dyDescent="0.2">
      <c r="I13" s="16">
        <v>38</v>
      </c>
      <c r="J13" s="41" t="s">
        <v>48</v>
      </c>
      <c r="K13" s="41" t="s">
        <v>73</v>
      </c>
      <c r="L13" s="41" t="s">
        <v>74</v>
      </c>
      <c r="M13" s="41" t="s">
        <v>51</v>
      </c>
      <c r="N13" s="41" t="s">
        <v>83</v>
      </c>
      <c r="O13" s="41" t="s">
        <v>105</v>
      </c>
      <c r="P13" s="42" t="s">
        <v>54</v>
      </c>
      <c r="Q13" s="41" t="s">
        <v>83</v>
      </c>
      <c r="R13" s="43" t="s">
        <v>102</v>
      </c>
      <c r="S13" s="29" t="s">
        <v>62</v>
      </c>
      <c r="T13" s="41" t="s">
        <v>83</v>
      </c>
      <c r="U13" s="41" t="s">
        <v>106</v>
      </c>
      <c r="V13" s="42">
        <v>30</v>
      </c>
      <c r="W13" s="42">
        <v>30</v>
      </c>
      <c r="X13" s="42">
        <v>0</v>
      </c>
      <c r="Y13" s="41">
        <v>1</v>
      </c>
      <c r="Z13" s="41">
        <v>210</v>
      </c>
      <c r="AA13" s="41">
        <v>613</v>
      </c>
      <c r="AB13" s="41">
        <v>1</v>
      </c>
      <c r="AC13" s="41">
        <v>49</v>
      </c>
      <c r="AD13" s="41">
        <v>178</v>
      </c>
      <c r="AE13" s="43" t="s">
        <v>107</v>
      </c>
      <c r="AF13" s="28"/>
    </row>
    <row r="14" spans="9:32" ht="26.25" customHeight="1" x14ac:dyDescent="0.2">
      <c r="I14" s="16">
        <v>39</v>
      </c>
      <c r="J14" s="44" t="s">
        <v>48</v>
      </c>
      <c r="K14" s="44" t="s">
        <v>49</v>
      </c>
      <c r="L14" s="44" t="s">
        <v>50</v>
      </c>
      <c r="M14" s="44" t="s">
        <v>51</v>
      </c>
      <c r="N14" s="45" t="s">
        <v>99</v>
      </c>
      <c r="O14" s="45" t="s">
        <v>60</v>
      </c>
      <c r="P14" s="45" t="s">
        <v>61</v>
      </c>
      <c r="Q14" s="45" t="s">
        <v>99</v>
      </c>
      <c r="R14" s="46" t="s">
        <v>55</v>
      </c>
      <c r="S14" s="47" t="s">
        <v>62</v>
      </c>
      <c r="T14" s="44" t="s">
        <v>99</v>
      </c>
      <c r="U14" s="44" t="s">
        <v>108</v>
      </c>
      <c r="V14" s="44">
        <v>22</v>
      </c>
      <c r="W14" s="44">
        <v>22</v>
      </c>
      <c r="X14" s="44">
        <v>0</v>
      </c>
      <c r="Y14" s="44">
        <v>1</v>
      </c>
      <c r="Z14" s="44">
        <v>40</v>
      </c>
      <c r="AA14" s="44">
        <v>132</v>
      </c>
      <c r="AB14" s="44">
        <v>1</v>
      </c>
      <c r="AC14" s="44">
        <v>20</v>
      </c>
      <c r="AD14" s="44">
        <v>38</v>
      </c>
      <c r="AE14" s="44" t="s">
        <v>109</v>
      </c>
      <c r="AF14" s="28"/>
    </row>
    <row r="15" spans="9:32" ht="26.25" customHeight="1" x14ac:dyDescent="0.2">
      <c r="I15" s="16">
        <v>40</v>
      </c>
      <c r="J15" s="48" t="s">
        <v>48</v>
      </c>
      <c r="K15" s="48" t="s">
        <v>49</v>
      </c>
      <c r="L15" s="48" t="s">
        <v>50</v>
      </c>
      <c r="M15" s="48" t="s">
        <v>51</v>
      </c>
      <c r="N15" s="49" t="s">
        <v>96</v>
      </c>
      <c r="O15" s="49" t="s">
        <v>60</v>
      </c>
      <c r="P15" s="49" t="s">
        <v>54</v>
      </c>
      <c r="Q15" s="49" t="s">
        <v>96</v>
      </c>
      <c r="R15" s="46" t="s">
        <v>110</v>
      </c>
      <c r="S15" s="47" t="s">
        <v>62</v>
      </c>
      <c r="T15" s="48" t="s">
        <v>96</v>
      </c>
      <c r="U15" s="48" t="s">
        <v>111</v>
      </c>
      <c r="V15" s="48">
        <v>15</v>
      </c>
      <c r="W15" s="48">
        <v>15</v>
      </c>
      <c r="X15" s="48">
        <v>0</v>
      </c>
      <c r="Y15" s="48">
        <v>1</v>
      </c>
      <c r="Z15" s="48">
        <v>103</v>
      </c>
      <c r="AA15" s="48">
        <v>300</v>
      </c>
      <c r="AB15" s="48">
        <v>1</v>
      </c>
      <c r="AC15" s="48">
        <v>12</v>
      </c>
      <c r="AD15" s="48">
        <v>27</v>
      </c>
      <c r="AE15" s="48" t="s">
        <v>98</v>
      </c>
      <c r="AF15" s="28"/>
    </row>
    <row r="16" spans="9:32" ht="26.25" customHeight="1" x14ac:dyDescent="0.2">
      <c r="I16" s="16">
        <v>41</v>
      </c>
      <c r="J16" s="49" t="s">
        <v>48</v>
      </c>
      <c r="K16" s="49" t="s">
        <v>49</v>
      </c>
      <c r="L16" s="49" t="s">
        <v>50</v>
      </c>
      <c r="M16" s="49" t="s">
        <v>51</v>
      </c>
      <c r="N16" s="49" t="s">
        <v>112</v>
      </c>
      <c r="O16" s="49" t="s">
        <v>113</v>
      </c>
      <c r="P16" s="49" t="s">
        <v>61</v>
      </c>
      <c r="Q16" s="49" t="s">
        <v>112</v>
      </c>
      <c r="R16" s="46" t="s">
        <v>55</v>
      </c>
      <c r="S16" s="47" t="s">
        <v>62</v>
      </c>
      <c r="T16" s="49" t="s">
        <v>112</v>
      </c>
      <c r="U16" s="49" t="s">
        <v>114</v>
      </c>
      <c r="V16" s="49">
        <v>30</v>
      </c>
      <c r="W16" s="49">
        <v>30</v>
      </c>
      <c r="X16" s="49">
        <v>0</v>
      </c>
      <c r="Y16" s="49">
        <v>1</v>
      </c>
      <c r="Z16" s="49">
        <v>577</v>
      </c>
      <c r="AA16" s="49">
        <v>1688</v>
      </c>
      <c r="AB16" s="49">
        <v>1</v>
      </c>
      <c r="AC16" s="49">
        <v>72</v>
      </c>
      <c r="AD16" s="49">
        <v>356</v>
      </c>
      <c r="AE16" s="49" t="s">
        <v>115</v>
      </c>
      <c r="AF16" s="28"/>
    </row>
    <row r="17" spans="9:32" ht="26.25" customHeight="1" x14ac:dyDescent="0.2">
      <c r="I17" s="16">
        <v>42</v>
      </c>
      <c r="J17" s="49" t="s">
        <v>48</v>
      </c>
      <c r="K17" s="49" t="s">
        <v>73</v>
      </c>
      <c r="L17" s="49" t="s">
        <v>74</v>
      </c>
      <c r="M17" s="49" t="s">
        <v>51</v>
      </c>
      <c r="N17" s="49" t="s">
        <v>52</v>
      </c>
      <c r="O17" s="49" t="s">
        <v>116</v>
      </c>
      <c r="P17" s="49" t="s">
        <v>61</v>
      </c>
      <c r="Q17" s="49" t="s">
        <v>117</v>
      </c>
      <c r="R17" s="46" t="s">
        <v>55</v>
      </c>
      <c r="S17" s="47" t="s">
        <v>62</v>
      </c>
      <c r="T17" s="48" t="s">
        <v>52</v>
      </c>
      <c r="U17" s="48" t="s">
        <v>118</v>
      </c>
      <c r="V17" s="48">
        <v>20</v>
      </c>
      <c r="W17" s="48">
        <v>20</v>
      </c>
      <c r="X17" s="48">
        <v>0</v>
      </c>
      <c r="Y17" s="48">
        <v>1</v>
      </c>
      <c r="Z17" s="48">
        <v>499</v>
      </c>
      <c r="AA17" s="48">
        <v>1460</v>
      </c>
      <c r="AB17" s="48">
        <v>1</v>
      </c>
      <c r="AC17" s="48">
        <v>46</v>
      </c>
      <c r="AD17" s="48">
        <v>143</v>
      </c>
      <c r="AE17" s="48" t="s">
        <v>119</v>
      </c>
      <c r="AF17" s="28"/>
    </row>
    <row r="18" spans="9:32" ht="26.25" customHeight="1" x14ac:dyDescent="0.2">
      <c r="I18" s="16">
        <v>45</v>
      </c>
      <c r="J18" s="49" t="s">
        <v>48</v>
      </c>
      <c r="K18" s="49" t="s">
        <v>73</v>
      </c>
      <c r="L18" s="49" t="s">
        <v>74</v>
      </c>
      <c r="M18" s="49" t="s">
        <v>51</v>
      </c>
      <c r="N18" s="49" t="s">
        <v>67</v>
      </c>
      <c r="O18" s="49" t="s">
        <v>120</v>
      </c>
      <c r="P18" s="49" t="s">
        <v>61</v>
      </c>
      <c r="Q18" s="49" t="s">
        <v>67</v>
      </c>
      <c r="R18" s="48" t="s">
        <v>110</v>
      </c>
      <c r="S18" s="47" t="s">
        <v>62</v>
      </c>
      <c r="T18" s="50" t="s">
        <v>67</v>
      </c>
      <c r="U18" s="51" t="s">
        <v>121</v>
      </c>
      <c r="V18" s="52">
        <v>30</v>
      </c>
      <c r="W18" s="52">
        <v>30</v>
      </c>
      <c r="X18" s="52">
        <v>0</v>
      </c>
      <c r="Y18" s="52">
        <v>1</v>
      </c>
      <c r="Z18" s="53">
        <v>306</v>
      </c>
      <c r="AA18" s="53">
        <v>1107</v>
      </c>
      <c r="AB18" s="53">
        <v>1</v>
      </c>
      <c r="AC18" s="53">
        <v>71</v>
      </c>
      <c r="AD18" s="53">
        <v>212</v>
      </c>
      <c r="AE18" s="49" t="s">
        <v>78</v>
      </c>
      <c r="AF18" s="28"/>
    </row>
    <row r="19" spans="9:32" ht="26.25" customHeight="1" x14ac:dyDescent="0.2">
      <c r="I19" s="16">
        <v>50</v>
      </c>
      <c r="J19" s="54" t="s">
        <v>48</v>
      </c>
      <c r="K19" s="54" t="s">
        <v>73</v>
      </c>
      <c r="L19" s="54" t="s">
        <v>122</v>
      </c>
      <c r="M19" s="54" t="s">
        <v>123</v>
      </c>
      <c r="N19" s="54" t="s">
        <v>124</v>
      </c>
      <c r="O19" s="54" t="s">
        <v>125</v>
      </c>
      <c r="P19" s="54" t="s">
        <v>54</v>
      </c>
      <c r="Q19" s="54" t="s">
        <v>124</v>
      </c>
      <c r="R19" s="54" t="s">
        <v>126</v>
      </c>
      <c r="S19" s="54" t="s">
        <v>127</v>
      </c>
      <c r="T19" s="54" t="s">
        <v>124</v>
      </c>
      <c r="U19" s="55" t="s">
        <v>128</v>
      </c>
      <c r="V19" s="54">
        <v>25</v>
      </c>
      <c r="W19" s="54">
        <v>25</v>
      </c>
      <c r="X19" s="54">
        <v>0</v>
      </c>
      <c r="Y19" s="54">
        <v>1</v>
      </c>
      <c r="Z19" s="54">
        <v>903</v>
      </c>
      <c r="AA19" s="54">
        <v>2602</v>
      </c>
      <c r="AB19" s="54">
        <v>0</v>
      </c>
      <c r="AC19" s="54">
        <v>0</v>
      </c>
      <c r="AD19" s="54">
        <v>0</v>
      </c>
      <c r="AE19" s="56" t="s">
        <v>129</v>
      </c>
      <c r="AF19" s="28"/>
    </row>
    <row r="20" spans="9:32" ht="26.25" customHeight="1" x14ac:dyDescent="0.2">
      <c r="I20" s="16">
        <v>51</v>
      </c>
      <c r="J20" s="57" t="s">
        <v>48</v>
      </c>
      <c r="K20" s="57" t="s">
        <v>73</v>
      </c>
      <c r="L20" s="57" t="s">
        <v>122</v>
      </c>
      <c r="M20" s="57" t="s">
        <v>123</v>
      </c>
      <c r="N20" s="57" t="s">
        <v>130</v>
      </c>
      <c r="O20" s="57" t="s">
        <v>131</v>
      </c>
      <c r="P20" s="57" t="s">
        <v>132</v>
      </c>
      <c r="Q20" s="57" t="s">
        <v>130</v>
      </c>
      <c r="R20" s="58">
        <v>44958</v>
      </c>
      <c r="S20" s="58">
        <v>45261</v>
      </c>
      <c r="T20" s="57" t="s">
        <v>130</v>
      </c>
      <c r="U20" s="57" t="s">
        <v>133</v>
      </c>
      <c r="V20" s="57">
        <v>30</v>
      </c>
      <c r="W20" s="57">
        <v>30</v>
      </c>
      <c r="X20" s="57">
        <v>0</v>
      </c>
      <c r="Y20" s="57">
        <v>1</v>
      </c>
      <c r="Z20" s="57">
        <v>560</v>
      </c>
      <c r="AA20" s="57">
        <v>1692</v>
      </c>
      <c r="AB20" s="57">
        <v>0</v>
      </c>
      <c r="AC20" s="57">
        <v>26</v>
      </c>
      <c r="AD20" s="57">
        <v>82</v>
      </c>
      <c r="AE20" s="59" t="s">
        <v>134</v>
      </c>
      <c r="AF20" s="28"/>
    </row>
    <row r="21" spans="9:32" ht="26.25" customHeight="1" x14ac:dyDescent="0.2">
      <c r="I21" s="16">
        <v>53</v>
      </c>
      <c r="J21" s="54" t="s">
        <v>48</v>
      </c>
      <c r="K21" s="54" t="s">
        <v>49</v>
      </c>
      <c r="L21" s="54" t="s">
        <v>50</v>
      </c>
      <c r="M21" s="54" t="s">
        <v>123</v>
      </c>
      <c r="N21" s="54" t="s">
        <v>130</v>
      </c>
      <c r="O21" s="54" t="s">
        <v>49</v>
      </c>
      <c r="P21" s="54" t="s">
        <v>61</v>
      </c>
      <c r="Q21" s="54" t="s">
        <v>130</v>
      </c>
      <c r="R21" s="60">
        <v>44958</v>
      </c>
      <c r="S21" s="60">
        <v>45261</v>
      </c>
      <c r="T21" s="54" t="s">
        <v>130</v>
      </c>
      <c r="U21" s="61" t="s">
        <v>135</v>
      </c>
      <c r="V21" s="54">
        <v>10</v>
      </c>
      <c r="W21" s="54">
        <v>10</v>
      </c>
      <c r="X21" s="54">
        <v>0</v>
      </c>
      <c r="Y21" s="54">
        <v>1</v>
      </c>
      <c r="Z21" s="54">
        <v>560</v>
      </c>
      <c r="AA21" s="54">
        <v>1692</v>
      </c>
      <c r="AB21" s="54">
        <v>0</v>
      </c>
      <c r="AC21" s="54">
        <v>26</v>
      </c>
      <c r="AD21" s="54">
        <v>76</v>
      </c>
      <c r="AE21" s="62" t="s">
        <v>136</v>
      </c>
      <c r="AF21" s="28"/>
    </row>
    <row r="22" spans="9:32" ht="26.25" customHeight="1" x14ac:dyDescent="0.2">
      <c r="I22" s="16">
        <v>54</v>
      </c>
      <c r="J22" s="57" t="s">
        <v>48</v>
      </c>
      <c r="K22" s="54" t="s">
        <v>49</v>
      </c>
      <c r="L22" s="54" t="s">
        <v>137</v>
      </c>
      <c r="M22" s="54" t="s">
        <v>123</v>
      </c>
      <c r="N22" s="54" t="s">
        <v>138</v>
      </c>
      <c r="O22" s="54" t="s">
        <v>49</v>
      </c>
      <c r="P22" s="54" t="s">
        <v>54</v>
      </c>
      <c r="Q22" s="54" t="s">
        <v>138</v>
      </c>
      <c r="R22" s="54">
        <v>2023.3</v>
      </c>
      <c r="S22" s="54">
        <v>2023.12</v>
      </c>
      <c r="T22" s="54" t="s">
        <v>138</v>
      </c>
      <c r="U22" s="55" t="s">
        <v>139</v>
      </c>
      <c r="V22" s="54">
        <v>20</v>
      </c>
      <c r="W22" s="54">
        <v>20</v>
      </c>
      <c r="X22" s="54">
        <v>0</v>
      </c>
      <c r="Y22" s="54">
        <v>1</v>
      </c>
      <c r="Z22" s="54">
        <v>420</v>
      </c>
      <c r="AA22" s="54">
        <v>1400</v>
      </c>
      <c r="AB22" s="54">
        <v>0</v>
      </c>
      <c r="AC22" s="54">
        <v>0</v>
      </c>
      <c r="AD22" s="54">
        <v>0</v>
      </c>
      <c r="AE22" s="56" t="s">
        <v>140</v>
      </c>
      <c r="AF22" s="28"/>
    </row>
    <row r="23" spans="9:32" ht="26.25" customHeight="1" x14ac:dyDescent="0.2">
      <c r="I23" s="16">
        <v>55</v>
      </c>
      <c r="J23" s="63" t="s">
        <v>48</v>
      </c>
      <c r="K23" s="63" t="s">
        <v>49</v>
      </c>
      <c r="L23" s="63" t="s">
        <v>50</v>
      </c>
      <c r="M23" s="63" t="s">
        <v>123</v>
      </c>
      <c r="N23" s="63" t="s">
        <v>141</v>
      </c>
      <c r="O23" s="63" t="s">
        <v>60</v>
      </c>
      <c r="P23" s="63" t="s">
        <v>54</v>
      </c>
      <c r="Q23" s="63" t="s">
        <v>123</v>
      </c>
      <c r="R23" s="64" t="s">
        <v>89</v>
      </c>
      <c r="S23" s="64" t="s">
        <v>56</v>
      </c>
      <c r="T23" s="63" t="s">
        <v>123</v>
      </c>
      <c r="U23" s="65" t="s">
        <v>142</v>
      </c>
      <c r="V23" s="63">
        <v>30</v>
      </c>
      <c r="W23" s="63">
        <v>30</v>
      </c>
      <c r="X23" s="63">
        <v>0</v>
      </c>
      <c r="Y23" s="63">
        <v>4</v>
      </c>
      <c r="Z23" s="63">
        <v>2659</v>
      </c>
      <c r="AA23" s="63">
        <v>7892</v>
      </c>
      <c r="AB23" s="63">
        <v>1</v>
      </c>
      <c r="AC23" s="63">
        <v>55</v>
      </c>
      <c r="AD23" s="63">
        <v>179</v>
      </c>
      <c r="AE23" s="56" t="s">
        <v>143</v>
      </c>
      <c r="AF23" s="66"/>
    </row>
    <row r="24" spans="9:32" ht="26.25" customHeight="1" x14ac:dyDescent="0.2">
      <c r="I24" s="16">
        <v>56</v>
      </c>
      <c r="J24" s="67" t="s">
        <v>48</v>
      </c>
      <c r="K24" s="67" t="s">
        <v>49</v>
      </c>
      <c r="L24" s="67" t="s">
        <v>50</v>
      </c>
      <c r="M24" s="67" t="s">
        <v>123</v>
      </c>
      <c r="N24" s="67" t="s">
        <v>124</v>
      </c>
      <c r="O24" s="67" t="s">
        <v>49</v>
      </c>
      <c r="P24" s="67" t="s">
        <v>54</v>
      </c>
      <c r="Q24" s="67" t="s">
        <v>124</v>
      </c>
      <c r="R24" s="68">
        <v>45170</v>
      </c>
      <c r="S24" s="69">
        <v>45261</v>
      </c>
      <c r="T24" s="67" t="s">
        <v>124</v>
      </c>
      <c r="U24" s="70" t="s">
        <v>93</v>
      </c>
      <c r="V24" s="67">
        <v>25</v>
      </c>
      <c r="W24" s="67">
        <v>25</v>
      </c>
      <c r="X24" s="67">
        <v>0</v>
      </c>
      <c r="Y24" s="67">
        <v>1</v>
      </c>
      <c r="Z24" s="67">
        <v>903</v>
      </c>
      <c r="AA24" s="67">
        <v>2602</v>
      </c>
      <c r="AB24" s="67">
        <v>0</v>
      </c>
      <c r="AC24" s="67">
        <v>61</v>
      </c>
      <c r="AD24" s="67">
        <v>144</v>
      </c>
      <c r="AE24" s="69" t="s">
        <v>144</v>
      </c>
      <c r="AF24" s="28"/>
    </row>
    <row r="25" spans="9:32" ht="26.25" customHeight="1" x14ac:dyDescent="0.2">
      <c r="I25" s="16">
        <v>57</v>
      </c>
      <c r="J25" s="71" t="s">
        <v>48</v>
      </c>
      <c r="K25" s="71" t="s">
        <v>49</v>
      </c>
      <c r="L25" s="71" t="s">
        <v>50</v>
      </c>
      <c r="M25" s="71" t="s">
        <v>123</v>
      </c>
      <c r="N25" s="71" t="s">
        <v>138</v>
      </c>
      <c r="O25" s="71" t="s">
        <v>49</v>
      </c>
      <c r="P25" s="71" t="s">
        <v>54</v>
      </c>
      <c r="Q25" s="69" t="s">
        <v>138</v>
      </c>
      <c r="R25" s="68">
        <v>45170</v>
      </c>
      <c r="S25" s="68">
        <v>45261</v>
      </c>
      <c r="T25" s="72" t="s">
        <v>138</v>
      </c>
      <c r="U25" s="51" t="s">
        <v>145</v>
      </c>
      <c r="V25" s="70">
        <v>10</v>
      </c>
      <c r="W25" s="71">
        <v>10</v>
      </c>
      <c r="X25" s="71">
        <v>0</v>
      </c>
      <c r="Y25" s="71">
        <v>1</v>
      </c>
      <c r="Z25" s="71">
        <v>420</v>
      </c>
      <c r="AA25" s="71">
        <v>1400</v>
      </c>
      <c r="AB25" s="71">
        <v>0</v>
      </c>
      <c r="AC25" s="71">
        <v>8</v>
      </c>
      <c r="AD25" s="71">
        <v>26</v>
      </c>
      <c r="AE25" s="71" t="s">
        <v>94</v>
      </c>
      <c r="AF25" s="73"/>
    </row>
    <row r="26" spans="9:32" ht="26.25" customHeight="1" x14ac:dyDescent="0.2">
      <c r="I26" s="16">
        <v>61</v>
      </c>
      <c r="J26" s="74" t="s">
        <v>48</v>
      </c>
      <c r="K26" s="74" t="s">
        <v>73</v>
      </c>
      <c r="L26" s="54" t="s">
        <v>122</v>
      </c>
      <c r="M26" s="54" t="s">
        <v>123</v>
      </c>
      <c r="N26" s="54" t="s">
        <v>124</v>
      </c>
      <c r="O26" s="57" t="s">
        <v>146</v>
      </c>
      <c r="P26" s="75" t="s">
        <v>61</v>
      </c>
      <c r="Q26" s="54" t="s">
        <v>124</v>
      </c>
      <c r="R26" s="76">
        <v>45139</v>
      </c>
      <c r="S26" s="76">
        <v>45200</v>
      </c>
      <c r="T26" s="34" t="s">
        <v>124</v>
      </c>
      <c r="U26" s="54" t="s">
        <v>147</v>
      </c>
      <c r="V26" s="75">
        <v>25</v>
      </c>
      <c r="W26" s="75">
        <v>25</v>
      </c>
      <c r="X26" s="75">
        <v>0</v>
      </c>
      <c r="Y26" s="54">
        <v>1</v>
      </c>
      <c r="Z26" s="54">
        <v>903</v>
      </c>
      <c r="AA26" s="54">
        <v>2602</v>
      </c>
      <c r="AB26" s="54">
        <v>0</v>
      </c>
      <c r="AC26" s="57">
        <v>64</v>
      </c>
      <c r="AD26" s="57">
        <v>158</v>
      </c>
      <c r="AE26" s="77" t="s">
        <v>148</v>
      </c>
      <c r="AF26" s="28"/>
    </row>
    <row r="27" spans="9:32" ht="26.25" customHeight="1" x14ac:dyDescent="0.2">
      <c r="I27" s="16">
        <v>64</v>
      </c>
      <c r="J27" s="16" t="s">
        <v>149</v>
      </c>
      <c r="K27" s="16" t="s">
        <v>150</v>
      </c>
      <c r="L27" s="16" t="s">
        <v>151</v>
      </c>
      <c r="M27" s="16" t="s">
        <v>152</v>
      </c>
      <c r="N27" s="16" t="s">
        <v>153</v>
      </c>
      <c r="O27" s="16" t="s">
        <v>154</v>
      </c>
      <c r="P27" s="16" t="s">
        <v>155</v>
      </c>
      <c r="Q27" s="47" t="s">
        <v>153</v>
      </c>
      <c r="R27" s="47">
        <v>45170</v>
      </c>
      <c r="S27" s="78">
        <v>45261</v>
      </c>
      <c r="T27" s="79" t="s">
        <v>153</v>
      </c>
      <c r="U27" s="63" t="s">
        <v>156</v>
      </c>
      <c r="V27" s="63">
        <v>30</v>
      </c>
      <c r="W27" s="16">
        <v>30</v>
      </c>
      <c r="X27" s="16">
        <v>0</v>
      </c>
      <c r="Y27" s="16">
        <v>1</v>
      </c>
      <c r="Z27" s="16">
        <v>560</v>
      </c>
      <c r="AA27" s="16">
        <v>1692</v>
      </c>
      <c r="AB27" s="16">
        <v>0</v>
      </c>
      <c r="AC27" s="16">
        <v>26</v>
      </c>
      <c r="AD27" s="62">
        <v>76</v>
      </c>
      <c r="AE27" s="16" t="s">
        <v>157</v>
      </c>
      <c r="AF27" s="28"/>
    </row>
    <row r="28" spans="9:32" ht="26.25" customHeight="1" x14ac:dyDescent="0.2">
      <c r="I28" s="16">
        <v>68</v>
      </c>
      <c r="J28" s="16" t="s">
        <v>48</v>
      </c>
      <c r="K28" s="63" t="s">
        <v>158</v>
      </c>
      <c r="L28" s="63" t="s">
        <v>50</v>
      </c>
      <c r="M28" s="63" t="s">
        <v>159</v>
      </c>
      <c r="N28" s="63" t="s">
        <v>160</v>
      </c>
      <c r="O28" s="63" t="s">
        <v>60</v>
      </c>
      <c r="P28" s="63" t="s">
        <v>61</v>
      </c>
      <c r="Q28" s="63" t="s">
        <v>161</v>
      </c>
      <c r="R28" s="63" t="s">
        <v>162</v>
      </c>
      <c r="S28" s="64" t="s">
        <v>163</v>
      </c>
      <c r="T28" s="63" t="s">
        <v>160</v>
      </c>
      <c r="U28" s="51" t="s">
        <v>164</v>
      </c>
      <c r="V28" s="63">
        <v>40</v>
      </c>
      <c r="W28" s="63">
        <v>40</v>
      </c>
      <c r="X28" s="63">
        <v>0</v>
      </c>
      <c r="Y28" s="63">
        <v>1</v>
      </c>
      <c r="Z28" s="63">
        <v>25</v>
      </c>
      <c r="AA28" s="63">
        <v>98</v>
      </c>
      <c r="AB28" s="63">
        <v>1</v>
      </c>
      <c r="AC28" s="63">
        <v>4</v>
      </c>
      <c r="AD28" s="63">
        <v>10</v>
      </c>
      <c r="AE28" s="24" t="s">
        <v>165</v>
      </c>
      <c r="AF28" s="28"/>
    </row>
    <row r="29" spans="9:32" ht="26.25" customHeight="1" x14ac:dyDescent="0.2">
      <c r="I29" s="16">
        <v>70</v>
      </c>
      <c r="J29" s="16" t="s">
        <v>48</v>
      </c>
      <c r="K29" s="16" t="s">
        <v>73</v>
      </c>
      <c r="L29" s="16" t="s">
        <v>122</v>
      </c>
      <c r="M29" s="16" t="s">
        <v>159</v>
      </c>
      <c r="N29" s="16" t="s">
        <v>166</v>
      </c>
      <c r="O29" s="17" t="s">
        <v>167</v>
      </c>
      <c r="P29" s="17" t="s">
        <v>61</v>
      </c>
      <c r="Q29" s="17" t="s">
        <v>168</v>
      </c>
      <c r="R29" s="17" t="s">
        <v>169</v>
      </c>
      <c r="S29" s="17" t="s">
        <v>170</v>
      </c>
      <c r="T29" s="17" t="s">
        <v>166</v>
      </c>
      <c r="U29" s="20" t="s">
        <v>171</v>
      </c>
      <c r="V29" s="16">
        <v>30</v>
      </c>
      <c r="W29" s="16">
        <v>30</v>
      </c>
      <c r="X29" s="16">
        <v>0</v>
      </c>
      <c r="Y29" s="16">
        <v>1</v>
      </c>
      <c r="Z29" s="16">
        <v>384</v>
      </c>
      <c r="AA29" s="16">
        <v>1062</v>
      </c>
      <c r="AB29" s="16">
        <v>1</v>
      </c>
      <c r="AC29" s="16">
        <v>54</v>
      </c>
      <c r="AD29" s="16">
        <v>174</v>
      </c>
      <c r="AE29" s="16" t="s">
        <v>172</v>
      </c>
      <c r="AF29" s="28"/>
    </row>
    <row r="30" spans="9:32" ht="26.25" customHeight="1" x14ac:dyDescent="0.2">
      <c r="I30" s="16">
        <v>71</v>
      </c>
      <c r="J30" s="16" t="s">
        <v>48</v>
      </c>
      <c r="K30" s="63" t="s">
        <v>49</v>
      </c>
      <c r="L30" s="63" t="s">
        <v>50</v>
      </c>
      <c r="M30" s="63" t="s">
        <v>159</v>
      </c>
      <c r="N30" s="63" t="s">
        <v>166</v>
      </c>
      <c r="O30" s="22" t="s">
        <v>49</v>
      </c>
      <c r="P30" s="22" t="s">
        <v>54</v>
      </c>
      <c r="Q30" s="22" t="s">
        <v>166</v>
      </c>
      <c r="R30" s="22" t="s">
        <v>169</v>
      </c>
      <c r="S30" s="23" t="s">
        <v>170</v>
      </c>
      <c r="T30" s="22" t="s">
        <v>166</v>
      </c>
      <c r="U30" s="73" t="s">
        <v>173</v>
      </c>
      <c r="V30" s="63">
        <v>15</v>
      </c>
      <c r="W30" s="63">
        <v>15</v>
      </c>
      <c r="X30" s="63">
        <v>0</v>
      </c>
      <c r="Y30" s="63">
        <v>1</v>
      </c>
      <c r="Z30" s="63">
        <v>384</v>
      </c>
      <c r="AA30" s="63">
        <v>1065</v>
      </c>
      <c r="AB30" s="63">
        <v>1</v>
      </c>
      <c r="AC30" s="63">
        <v>54</v>
      </c>
      <c r="AD30" s="63">
        <v>175</v>
      </c>
      <c r="AE30" s="24" t="s">
        <v>174</v>
      </c>
      <c r="AF30" s="28"/>
    </row>
    <row r="31" spans="9:32" ht="26.25" customHeight="1" x14ac:dyDescent="0.2">
      <c r="I31" s="16">
        <v>74</v>
      </c>
      <c r="J31" s="16" t="s">
        <v>48</v>
      </c>
      <c r="K31" s="63" t="s">
        <v>175</v>
      </c>
      <c r="L31" s="63" t="s">
        <v>50</v>
      </c>
      <c r="M31" s="63" t="s">
        <v>159</v>
      </c>
      <c r="N31" s="63" t="s">
        <v>176</v>
      </c>
      <c r="O31" s="63" t="s">
        <v>60</v>
      </c>
      <c r="P31" s="63" t="s">
        <v>54</v>
      </c>
      <c r="Q31" s="63" t="s">
        <v>176</v>
      </c>
      <c r="R31" s="80">
        <v>44958</v>
      </c>
      <c r="S31" s="64">
        <v>45261</v>
      </c>
      <c r="T31" s="63" t="s">
        <v>176</v>
      </c>
      <c r="U31" s="79" t="s">
        <v>177</v>
      </c>
      <c r="V31" s="63">
        <v>20</v>
      </c>
      <c r="W31" s="63">
        <v>20</v>
      </c>
      <c r="X31" s="63">
        <v>0</v>
      </c>
      <c r="Y31" s="63">
        <v>1</v>
      </c>
      <c r="Z31" s="63">
        <v>806</v>
      </c>
      <c r="AA31" s="63">
        <v>2612</v>
      </c>
      <c r="AB31" s="63">
        <v>1</v>
      </c>
      <c r="AC31" s="63">
        <v>15</v>
      </c>
      <c r="AD31" s="63">
        <v>34</v>
      </c>
      <c r="AE31" s="24" t="s">
        <v>178</v>
      </c>
      <c r="AF31" s="28"/>
    </row>
    <row r="32" spans="9:32" ht="26.25" customHeight="1" x14ac:dyDescent="0.2">
      <c r="I32" s="16">
        <v>75</v>
      </c>
      <c r="J32" s="16" t="s">
        <v>48</v>
      </c>
      <c r="K32" s="63" t="s">
        <v>73</v>
      </c>
      <c r="L32" s="63" t="s">
        <v>122</v>
      </c>
      <c r="M32" s="63" t="s">
        <v>159</v>
      </c>
      <c r="N32" s="63" t="s">
        <v>176</v>
      </c>
      <c r="O32" s="63" t="s">
        <v>179</v>
      </c>
      <c r="P32" s="63" t="s">
        <v>54</v>
      </c>
      <c r="Q32" s="63" t="s">
        <v>176</v>
      </c>
      <c r="R32" s="80">
        <v>45017</v>
      </c>
      <c r="S32" s="64">
        <v>45078</v>
      </c>
      <c r="T32" s="63" t="s">
        <v>176</v>
      </c>
      <c r="U32" s="79" t="s">
        <v>180</v>
      </c>
      <c r="V32" s="63">
        <v>10</v>
      </c>
      <c r="W32" s="63">
        <v>10</v>
      </c>
      <c r="X32" s="63">
        <v>0</v>
      </c>
      <c r="Y32" s="63">
        <v>1</v>
      </c>
      <c r="Z32" s="63">
        <v>80</v>
      </c>
      <c r="AA32" s="63">
        <v>260</v>
      </c>
      <c r="AB32" s="63">
        <v>1</v>
      </c>
      <c r="AC32" s="63">
        <v>4</v>
      </c>
      <c r="AD32" s="63">
        <v>9</v>
      </c>
      <c r="AE32" s="24" t="s">
        <v>181</v>
      </c>
      <c r="AF32" s="28"/>
    </row>
    <row r="33" spans="9:32" ht="26.25" customHeight="1" x14ac:dyDescent="0.2">
      <c r="I33" s="16">
        <v>76</v>
      </c>
      <c r="J33" s="16" t="s">
        <v>48</v>
      </c>
      <c r="K33" s="81" t="s">
        <v>73</v>
      </c>
      <c r="L33" s="63" t="s">
        <v>122</v>
      </c>
      <c r="M33" s="63" t="s">
        <v>159</v>
      </c>
      <c r="N33" s="63" t="s">
        <v>182</v>
      </c>
      <c r="O33" s="63" t="s">
        <v>183</v>
      </c>
      <c r="P33" s="63" t="s">
        <v>61</v>
      </c>
      <c r="Q33" s="63" t="s">
        <v>184</v>
      </c>
      <c r="R33" s="63" t="s">
        <v>169</v>
      </c>
      <c r="S33" s="64" t="s">
        <v>170</v>
      </c>
      <c r="T33" s="63" t="s">
        <v>182</v>
      </c>
      <c r="U33" s="73" t="s">
        <v>185</v>
      </c>
      <c r="V33" s="63">
        <v>45</v>
      </c>
      <c r="W33" s="63">
        <v>45</v>
      </c>
      <c r="X33" s="63">
        <v>0</v>
      </c>
      <c r="Y33" s="63">
        <v>1</v>
      </c>
      <c r="Z33" s="63">
        <v>80</v>
      </c>
      <c r="AA33" s="63">
        <v>240</v>
      </c>
      <c r="AB33" s="63">
        <v>1</v>
      </c>
      <c r="AC33" s="63">
        <v>11</v>
      </c>
      <c r="AD33" s="63">
        <v>38</v>
      </c>
      <c r="AE33" s="24" t="s">
        <v>186</v>
      </c>
      <c r="AF33" s="28"/>
    </row>
    <row r="34" spans="9:32" ht="26.25" customHeight="1" x14ac:dyDescent="0.2">
      <c r="I34" s="16">
        <v>82</v>
      </c>
      <c r="J34" s="63" t="s">
        <v>48</v>
      </c>
      <c r="K34" s="63" t="s">
        <v>49</v>
      </c>
      <c r="L34" s="63" t="s">
        <v>50</v>
      </c>
      <c r="M34" s="63" t="s">
        <v>159</v>
      </c>
      <c r="N34" s="22" t="s">
        <v>187</v>
      </c>
      <c r="O34" s="63" t="s">
        <v>60</v>
      </c>
      <c r="P34" s="63" t="s">
        <v>54</v>
      </c>
      <c r="Q34" s="63" t="s">
        <v>159</v>
      </c>
      <c r="R34" s="64" t="s">
        <v>89</v>
      </c>
      <c r="S34" s="64" t="s">
        <v>56</v>
      </c>
      <c r="T34" s="63" t="s">
        <v>159</v>
      </c>
      <c r="U34" s="51" t="s">
        <v>188</v>
      </c>
      <c r="V34" s="63">
        <v>38</v>
      </c>
      <c r="W34" s="63">
        <v>38</v>
      </c>
      <c r="X34" s="63">
        <v>0</v>
      </c>
      <c r="Y34" s="63">
        <v>6</v>
      </c>
      <c r="Z34" s="63">
        <v>120</v>
      </c>
      <c r="AA34" s="63">
        <v>355</v>
      </c>
      <c r="AB34" s="63">
        <v>6</v>
      </c>
      <c r="AC34" s="63">
        <v>49</v>
      </c>
      <c r="AD34" s="63">
        <v>118</v>
      </c>
      <c r="AE34" s="24" t="s">
        <v>189</v>
      </c>
      <c r="AF34" s="28"/>
    </row>
    <row r="35" spans="9:32" ht="26.25" customHeight="1" x14ac:dyDescent="0.2">
      <c r="I35" s="16">
        <v>83</v>
      </c>
      <c r="J35" s="71" t="s">
        <v>48</v>
      </c>
      <c r="K35" s="82" t="s">
        <v>49</v>
      </c>
      <c r="L35" s="82" t="s">
        <v>50</v>
      </c>
      <c r="M35" s="82" t="s">
        <v>159</v>
      </c>
      <c r="N35" s="82" t="s">
        <v>190</v>
      </c>
      <c r="O35" s="82" t="s">
        <v>49</v>
      </c>
      <c r="P35" s="71" t="s">
        <v>54</v>
      </c>
      <c r="Q35" s="71" t="s">
        <v>190</v>
      </c>
      <c r="R35" s="68">
        <v>45170</v>
      </c>
      <c r="S35" s="68">
        <v>45261</v>
      </c>
      <c r="T35" s="71" t="s">
        <v>190</v>
      </c>
      <c r="U35" s="70" t="s">
        <v>93</v>
      </c>
      <c r="V35" s="70">
        <v>10</v>
      </c>
      <c r="W35" s="71">
        <v>10</v>
      </c>
      <c r="X35" s="71">
        <v>0</v>
      </c>
      <c r="Y35" s="71">
        <v>1</v>
      </c>
      <c r="Z35" s="71">
        <v>701</v>
      </c>
      <c r="AA35" s="71">
        <v>2325</v>
      </c>
      <c r="AB35" s="71">
        <v>0</v>
      </c>
      <c r="AC35" s="71">
        <v>5</v>
      </c>
      <c r="AD35" s="71">
        <v>8</v>
      </c>
      <c r="AE35" s="71" t="s">
        <v>94</v>
      </c>
      <c r="AF35" s="34"/>
    </row>
    <row r="36" spans="9:32" ht="26.25" customHeight="1" x14ac:dyDescent="0.2">
      <c r="I36" s="16">
        <v>84</v>
      </c>
      <c r="J36" s="71" t="s">
        <v>48</v>
      </c>
      <c r="K36" s="82" t="s">
        <v>49</v>
      </c>
      <c r="L36" s="82" t="s">
        <v>50</v>
      </c>
      <c r="M36" s="82" t="s">
        <v>159</v>
      </c>
      <c r="N36" s="82" t="s">
        <v>191</v>
      </c>
      <c r="O36" s="82" t="s">
        <v>49</v>
      </c>
      <c r="P36" s="71" t="s">
        <v>54</v>
      </c>
      <c r="Q36" s="71" t="s">
        <v>191</v>
      </c>
      <c r="R36" s="68">
        <v>45170</v>
      </c>
      <c r="S36" s="68">
        <v>45261</v>
      </c>
      <c r="T36" s="71" t="s">
        <v>191</v>
      </c>
      <c r="U36" s="70" t="s">
        <v>93</v>
      </c>
      <c r="V36" s="70">
        <v>10</v>
      </c>
      <c r="W36" s="71">
        <v>10</v>
      </c>
      <c r="X36" s="71">
        <v>0</v>
      </c>
      <c r="Y36" s="71">
        <v>1</v>
      </c>
      <c r="Z36" s="71">
        <v>425</v>
      </c>
      <c r="AA36" s="71">
        <v>1365</v>
      </c>
      <c r="AB36" s="71">
        <v>0</v>
      </c>
      <c r="AC36" s="71">
        <v>4</v>
      </c>
      <c r="AD36" s="71">
        <v>19</v>
      </c>
      <c r="AE36" s="71" t="s">
        <v>94</v>
      </c>
      <c r="AF36" s="34"/>
    </row>
    <row r="37" spans="9:32" ht="26.25" customHeight="1" x14ac:dyDescent="0.2">
      <c r="I37" s="16">
        <v>86</v>
      </c>
      <c r="J37" s="83" t="s">
        <v>48</v>
      </c>
      <c r="K37" s="71" t="s">
        <v>49</v>
      </c>
      <c r="L37" s="71" t="s">
        <v>50</v>
      </c>
      <c r="M37" s="84" t="s">
        <v>159</v>
      </c>
      <c r="N37" s="83" t="s">
        <v>166</v>
      </c>
      <c r="O37" s="82" t="s">
        <v>49</v>
      </c>
      <c r="P37" s="83" t="s">
        <v>54</v>
      </c>
      <c r="Q37" s="83" t="s">
        <v>166</v>
      </c>
      <c r="R37" s="68">
        <v>45170</v>
      </c>
      <c r="S37" s="68">
        <v>45261</v>
      </c>
      <c r="T37" s="83" t="s">
        <v>166</v>
      </c>
      <c r="U37" s="70" t="s">
        <v>93</v>
      </c>
      <c r="V37" s="85">
        <v>5</v>
      </c>
      <c r="W37" s="86">
        <v>5</v>
      </c>
      <c r="X37" s="86">
        <v>0</v>
      </c>
      <c r="Y37" s="86">
        <v>1</v>
      </c>
      <c r="Z37" s="86">
        <v>54</v>
      </c>
      <c r="AA37" s="86">
        <v>175</v>
      </c>
      <c r="AB37" s="86">
        <v>1</v>
      </c>
      <c r="AC37" s="86">
        <v>54</v>
      </c>
      <c r="AD37" s="86">
        <v>175</v>
      </c>
      <c r="AE37" s="71" t="s">
        <v>94</v>
      </c>
      <c r="AF37" s="34"/>
    </row>
    <row r="38" spans="9:32" ht="26.25" customHeight="1" x14ac:dyDescent="0.2">
      <c r="I38" s="16">
        <v>87</v>
      </c>
      <c r="J38" s="87" t="s">
        <v>48</v>
      </c>
      <c r="K38" s="87" t="s">
        <v>49</v>
      </c>
      <c r="L38" s="87" t="s">
        <v>50</v>
      </c>
      <c r="M38" s="87" t="s">
        <v>159</v>
      </c>
      <c r="N38" s="87" t="s">
        <v>182</v>
      </c>
      <c r="O38" s="22" t="s">
        <v>60</v>
      </c>
      <c r="P38" s="88" t="s">
        <v>54</v>
      </c>
      <c r="Q38" s="87" t="s">
        <v>182</v>
      </c>
      <c r="R38" s="89">
        <v>45139</v>
      </c>
      <c r="S38" s="89">
        <v>45261</v>
      </c>
      <c r="T38" s="11" t="s">
        <v>182</v>
      </c>
      <c r="U38" s="73" t="s">
        <v>192</v>
      </c>
      <c r="V38" s="88">
        <v>33</v>
      </c>
      <c r="W38" s="88">
        <v>33</v>
      </c>
      <c r="X38" s="88">
        <v>0</v>
      </c>
      <c r="Y38" s="87">
        <v>1</v>
      </c>
      <c r="Z38" s="87">
        <v>36</v>
      </c>
      <c r="AA38" s="87">
        <v>144</v>
      </c>
      <c r="AB38" s="87">
        <v>1</v>
      </c>
      <c r="AC38" s="87">
        <v>7</v>
      </c>
      <c r="AD38" s="87">
        <v>28</v>
      </c>
      <c r="AE38" s="77" t="s">
        <v>193</v>
      </c>
      <c r="AF38" s="34"/>
    </row>
    <row r="39" spans="9:32" ht="26.25" customHeight="1" x14ac:dyDescent="0.2">
      <c r="I39" s="16">
        <v>88</v>
      </c>
      <c r="J39" s="87" t="s">
        <v>48</v>
      </c>
      <c r="K39" s="87" t="s">
        <v>73</v>
      </c>
      <c r="L39" s="87" t="s">
        <v>74</v>
      </c>
      <c r="M39" s="87" t="s">
        <v>159</v>
      </c>
      <c r="N39" s="87" t="s">
        <v>166</v>
      </c>
      <c r="O39" s="73" t="s">
        <v>194</v>
      </c>
      <c r="P39" s="88" t="s">
        <v>54</v>
      </c>
      <c r="Q39" s="73" t="s">
        <v>195</v>
      </c>
      <c r="R39" s="89">
        <v>45139</v>
      </c>
      <c r="S39" s="89" t="s">
        <v>170</v>
      </c>
      <c r="T39" s="11" t="s">
        <v>166</v>
      </c>
      <c r="U39" s="73" t="s">
        <v>196</v>
      </c>
      <c r="V39" s="88">
        <v>30</v>
      </c>
      <c r="W39" s="88">
        <v>30</v>
      </c>
      <c r="X39" s="88">
        <v>0</v>
      </c>
      <c r="Y39" s="87">
        <v>1</v>
      </c>
      <c r="Z39" s="87">
        <v>56</v>
      </c>
      <c r="AA39" s="87">
        <v>171</v>
      </c>
      <c r="AB39" s="87">
        <v>1</v>
      </c>
      <c r="AC39" s="87">
        <v>7</v>
      </c>
      <c r="AD39" s="87">
        <v>31</v>
      </c>
      <c r="AE39" s="77" t="s">
        <v>197</v>
      </c>
      <c r="AF39" s="34"/>
    </row>
    <row r="40" spans="9:32" ht="26.25" customHeight="1" x14ac:dyDescent="0.2">
      <c r="I40" s="16">
        <v>89</v>
      </c>
      <c r="J40" s="87" t="s">
        <v>48</v>
      </c>
      <c r="K40" s="87" t="s">
        <v>49</v>
      </c>
      <c r="L40" s="87" t="s">
        <v>50</v>
      </c>
      <c r="M40" s="87" t="s">
        <v>159</v>
      </c>
      <c r="N40" s="87" t="s">
        <v>160</v>
      </c>
      <c r="O40" s="11" t="s">
        <v>49</v>
      </c>
      <c r="P40" s="88" t="s">
        <v>61</v>
      </c>
      <c r="Q40" s="87" t="s">
        <v>161</v>
      </c>
      <c r="R40" s="89">
        <v>45139</v>
      </c>
      <c r="S40" s="89">
        <v>45261</v>
      </c>
      <c r="T40" s="11" t="s">
        <v>160</v>
      </c>
      <c r="U40" s="11" t="s">
        <v>198</v>
      </c>
      <c r="V40" s="88">
        <v>33</v>
      </c>
      <c r="W40" s="88">
        <v>33</v>
      </c>
      <c r="X40" s="88">
        <v>0</v>
      </c>
      <c r="Y40" s="87">
        <v>1</v>
      </c>
      <c r="Z40" s="87">
        <v>72</v>
      </c>
      <c r="AA40" s="87">
        <v>288</v>
      </c>
      <c r="AB40" s="87">
        <v>1</v>
      </c>
      <c r="AC40" s="87">
        <v>13</v>
      </c>
      <c r="AD40" s="87">
        <v>56</v>
      </c>
      <c r="AE40" s="77" t="s">
        <v>199</v>
      </c>
      <c r="AF40" s="71"/>
    </row>
    <row r="41" spans="9:32" ht="26.25" customHeight="1" x14ac:dyDescent="0.2">
      <c r="I41" s="16">
        <v>92</v>
      </c>
      <c r="J41" s="22" t="s">
        <v>48</v>
      </c>
      <c r="K41" s="22" t="s">
        <v>49</v>
      </c>
      <c r="L41" s="22" t="s">
        <v>137</v>
      </c>
      <c r="M41" s="22" t="s">
        <v>159</v>
      </c>
      <c r="N41" s="22" t="s">
        <v>200</v>
      </c>
      <c r="O41" s="22" t="s">
        <v>201</v>
      </c>
      <c r="P41" s="22" t="s">
        <v>61</v>
      </c>
      <c r="Q41" s="22" t="s">
        <v>202</v>
      </c>
      <c r="R41" s="89">
        <v>45139</v>
      </c>
      <c r="S41" s="22" t="s">
        <v>170</v>
      </c>
      <c r="T41" s="22" t="s">
        <v>203</v>
      </c>
      <c r="U41" s="11" t="s">
        <v>204</v>
      </c>
      <c r="V41" s="88">
        <v>20</v>
      </c>
      <c r="W41" s="88">
        <v>20</v>
      </c>
      <c r="X41" s="88">
        <v>0</v>
      </c>
      <c r="Y41" s="87">
        <v>1</v>
      </c>
      <c r="Z41" s="87">
        <v>10</v>
      </c>
      <c r="AA41" s="87">
        <v>25</v>
      </c>
      <c r="AB41" s="87">
        <v>1</v>
      </c>
      <c r="AC41" s="87">
        <v>10</v>
      </c>
      <c r="AD41" s="87">
        <v>25</v>
      </c>
      <c r="AE41" s="77" t="s">
        <v>205</v>
      </c>
      <c r="AF41" s="71"/>
    </row>
    <row r="42" spans="9:32" ht="26.25" customHeight="1" x14ac:dyDescent="0.2">
      <c r="I42" s="16">
        <v>93</v>
      </c>
      <c r="J42" s="48" t="s">
        <v>48</v>
      </c>
      <c r="K42" s="48" t="s">
        <v>73</v>
      </c>
      <c r="L42" s="48" t="s">
        <v>206</v>
      </c>
      <c r="M42" s="48" t="s">
        <v>159</v>
      </c>
      <c r="N42" s="48" t="s">
        <v>207</v>
      </c>
      <c r="O42" s="48" t="s">
        <v>208</v>
      </c>
      <c r="P42" s="48" t="s">
        <v>54</v>
      </c>
      <c r="Q42" s="48" t="s">
        <v>209</v>
      </c>
      <c r="R42" s="48" t="s">
        <v>169</v>
      </c>
      <c r="S42" s="48" t="s">
        <v>170</v>
      </c>
      <c r="T42" s="48" t="s">
        <v>207</v>
      </c>
      <c r="U42" s="48" t="s">
        <v>210</v>
      </c>
      <c r="V42" s="48">
        <v>10</v>
      </c>
      <c r="W42" s="48">
        <v>10</v>
      </c>
      <c r="X42" s="48">
        <v>0</v>
      </c>
      <c r="Y42" s="48">
        <v>1</v>
      </c>
      <c r="Z42" s="48">
        <v>81</v>
      </c>
      <c r="AA42" s="48">
        <v>305</v>
      </c>
      <c r="AB42" s="48">
        <v>1</v>
      </c>
      <c r="AC42" s="48">
        <v>81</v>
      </c>
      <c r="AD42" s="48">
        <v>305</v>
      </c>
      <c r="AE42" s="48" t="s">
        <v>211</v>
      </c>
      <c r="AF42" s="90"/>
    </row>
  </sheetData>
  <phoneticPr fontId="12" type="noConversion"/>
  <dataValidations count="1">
    <dataValidation type="list" allowBlank="1" showInputMessage="1" showErrorMessage="1" errorTitle="请按照要求选填" sqref="J32">
      <formula1>"产业发展,就业项目,乡村建设行动,巩固三保障成果,易地搬迁后扶,项目管理费,其他"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Table 1</vt:lpstr>
      <vt:lpstr>Sheet1</vt:lpstr>
      <vt:lpstr>'Table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2023-10-08T08:55:01Z</cp:lastPrinted>
  <dcterms:created xsi:type="dcterms:W3CDTF">2022-08-31T06:32:00Z</dcterms:created>
  <dcterms:modified xsi:type="dcterms:W3CDTF">2023-10-08T11:59:58Z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D8BAC6F4244343D88308450F4C3101F1_13</vt:lpwstr>
  </property>
  <property fmtid="{D5CDD505-2E9C-101B-9397-08002B2CF9AE}" pid="3" name="KSOProductBuildVer">
    <vt:lpwstr>2052-12.1.0.15374</vt:lpwstr>
  </property>
</Properties>
</file>