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2021年区级一般公共预算收入完成情况表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[3]中央!#REF!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[4]PKx!$A$1:$AP$622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'[5]P1012001'!$A$6:$E$117</definedName>
    <definedName name="gxxe20032">'[6]P1012001'!$A$6:$E$117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[1]国家!#REF!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[7]Sheet2!$A$15</definedName>
    <definedName name="地区名称">[8]封面!$B$2:$B$6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[9]调用表!$B$3:$B$125</definedName>
    <definedName name="철구사업본부">#REF!</definedName>
    <definedName name="类型">#REF!</definedName>
    <definedName name="全额差额比例">'[10]C01-1'!#REF!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'[11]C01-1'!#REF!</definedName>
    <definedName name="位次d">[12]四月份月报!#REF!</definedName>
    <definedName name="五、农业生产资料价格总指数〈_〉">[13]五、国内贸易!$A$31</definedName>
    <definedName name="乡镇办">#REF!</definedName>
    <definedName name="性别">[14]基础编码!$H$2:$H$3</definedName>
    <definedName name="学历">[14]基础编码!$S$2:$S$9</definedName>
    <definedName name="支出">'[15]P1012001'!$A$6:$E$117</definedName>
    <definedName name="\q" localSheetId="0">[1]国家!#REF!</definedName>
    <definedName name="\z" localSheetId="0">[2]中央!#REF!</definedName>
    <definedName name="_124sq" localSheetId="0">#REF!</definedName>
    <definedName name="_212双清" localSheetId="0">#REF!</definedName>
    <definedName name="_226sq" localSheetId="0">#REF!</definedName>
    <definedName name="_5双清" localSheetId="0">#REF!</definedName>
    <definedName name="_6_其他" localSheetId="0">#REF!</definedName>
    <definedName name="_xlnm._FilterDatabase" localSheetId="0" hidden="1">#REF!</definedName>
    <definedName name="a" localSheetId="0">#REF!</definedName>
    <definedName name="aa" localSheetId="0">#REF!</definedName>
    <definedName name="aaa" localSheetId="0">[3]中央!#REF!</definedName>
    <definedName name="ABC" localSheetId="0">#REF!</definedName>
    <definedName name="ABD" localSheetId="0">#REF!</definedName>
    <definedName name="county" localSheetId="0">#REF!</definedName>
    <definedName name="data" localSheetId="0">#REF!</definedName>
    <definedName name="database2" localSheetId="0">#REF!</definedName>
    <definedName name="database3" localSheetId="0">#REF!</definedName>
    <definedName name="dsaad" localSheetId="0">#REF!</definedName>
    <definedName name="gxxe2003" localSheetId="0">'[16]P1012001'!$A$6:$E$117</definedName>
    <definedName name="hhhh" localSheetId="0">#REF!</definedName>
    <definedName name="kkkk" localSheetId="0">#REF!</definedName>
    <definedName name="_xlnm.Print_Area" localSheetId="0">'2021年区级一般公共预算收入完成情况表'!$A$1:$H$40</definedName>
    <definedName name="Print_Area_MI" localSheetId="0">[1]国家!#REF!</definedName>
    <definedName name="Sheet1" localSheetId="0">#REF!</definedName>
    <definedName name="sheet33" localSheetId="0">#REF!</definedName>
    <definedName name="财政供养" localSheetId="0">#REF!</definedName>
    <definedName name="常常" localSheetId="0">#REF!</definedName>
    <definedName name="处室" localSheetId="0">#REF!</definedName>
    <definedName name="大多数" localSheetId="0">[7]Sheet2!$A$15</definedName>
    <definedName name="还有" localSheetId="0">#REF!</definedName>
    <definedName name="汇率" localSheetId="0">#REF!</definedName>
    <definedName name="基金处室" localSheetId="0">#REF!</definedName>
    <definedName name="基金金额" localSheetId="0">#REF!</definedName>
    <definedName name="基金科目" localSheetId="0">#REF!</definedName>
    <definedName name="基金类型" localSheetId="0">#REF!</definedName>
    <definedName name="金额" localSheetId="0">#REF!</definedName>
    <definedName name="전" localSheetId="0">#REF!</definedName>
    <definedName name="주택사업본부" localSheetId="0">#REF!</definedName>
    <definedName name="철구사업본부" localSheetId="0">#REF!</definedName>
    <definedName name="类型" localSheetId="0">#REF!</definedName>
    <definedName name="全额差额比例" localSheetId="0">'[10]C01-1'!#REF!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双甭0202" localSheetId="0">#REF!</definedName>
    <definedName name="双清" localSheetId="0">#REF!</definedName>
    <definedName name="双清1231" localSheetId="0">#REF!</definedName>
    <definedName name="四季度" localSheetId="0">'[11]C01-1'!#REF!</definedName>
    <definedName name="位次d" localSheetId="0">[12]四月份月报!#REF!</definedName>
    <definedName name="乡镇办" localSheetId="0">#REF!</definedName>
  </definedNames>
  <calcPr calcId="144525"/>
</workbook>
</file>

<file path=xl/sharedStrings.xml><?xml version="1.0" encoding="utf-8"?>
<sst xmlns="http://schemas.openxmlformats.org/spreadsheetml/2006/main" count="47" uniqueCount="47">
  <si>
    <t>2022年区级一般公共预算收入完成情况表</t>
  </si>
  <si>
    <t>单位：万元</t>
  </si>
  <si>
    <t>项目</t>
  </si>
  <si>
    <t>2021年
完成数</t>
  </si>
  <si>
    <t>2022年
预算数</t>
  </si>
  <si>
    <t>2022年
完成数
预算数</t>
  </si>
  <si>
    <t>为预
算%</t>
  </si>
  <si>
    <t>2021年
增减额</t>
  </si>
  <si>
    <t>2021年增长%</t>
  </si>
  <si>
    <t>备注</t>
  </si>
  <si>
    <t>一、税收收入</t>
  </si>
  <si>
    <t>1、增值税</t>
  </si>
  <si>
    <t>2、企业所得税</t>
  </si>
  <si>
    <t>3、个人所得税</t>
  </si>
  <si>
    <t>4、资源税</t>
  </si>
  <si>
    <t>5、城市维护建设税</t>
  </si>
  <si>
    <t>6、房产税</t>
  </si>
  <si>
    <t>7、印花税</t>
  </si>
  <si>
    <t>8、城镇土地使用税</t>
  </si>
  <si>
    <t>9、土地增值税</t>
  </si>
  <si>
    <t>10、车船税</t>
  </si>
  <si>
    <t>11、耕地占用税</t>
  </si>
  <si>
    <t>12、契税</t>
  </si>
  <si>
    <t>13、环境保护税</t>
  </si>
  <si>
    <t>14、其他税收收入</t>
  </si>
  <si>
    <t>二、非税收入</t>
  </si>
  <si>
    <t>1、专项收入</t>
  </si>
  <si>
    <t>2、行政事业性收费收入</t>
  </si>
  <si>
    <t>3、罚没收入</t>
  </si>
  <si>
    <t>4、国有资本经营收入</t>
  </si>
  <si>
    <t>5、国有资源（资产）有偿使用收入</t>
  </si>
  <si>
    <t xml:space="preserve">6、其他收入 </t>
  </si>
  <si>
    <t>地方收入合计</t>
  </si>
  <si>
    <t>（一)上划中央收入小计</t>
  </si>
  <si>
    <t>1、上划中央增值税</t>
  </si>
  <si>
    <t>2、上划中央企业所得税</t>
  </si>
  <si>
    <t>3、上划中央个人所得税</t>
  </si>
  <si>
    <t>（二)上划省级收入小计</t>
  </si>
  <si>
    <t>1、上划省增值税</t>
  </si>
  <si>
    <t>2、上划省企业所得税</t>
  </si>
  <si>
    <t>3、上划省个人所得税</t>
  </si>
  <si>
    <t>4、上划省资源税</t>
  </si>
  <si>
    <t>5、上划省城镇土地使用税</t>
  </si>
  <si>
    <t>7、上划省环境保护税</t>
  </si>
  <si>
    <t>三、上划收入合计</t>
  </si>
  <si>
    <t>财政总收入</t>
  </si>
  <si>
    <t>税收占地方收入比例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</si>
</sst>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2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8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19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1" borderId="2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16" fillId="21" borderId="4" applyNumberFormat="0" applyAlignment="0" applyProtection="0">
      <alignment vertical="center"/>
    </xf>
    <xf numFmtId="0" fontId="13" fillId="15" borderId="3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2" borderId="0" xfId="50" applyFont="1" applyFill="1" applyBorder="1" applyAlignment="1">
      <alignment vertical="center" shrinkToFit="1"/>
    </xf>
    <xf numFmtId="41" fontId="2" fillId="2" borderId="0" xfId="50" applyNumberFormat="1" applyFont="1" applyFill="1" applyBorder="1" applyAlignment="1">
      <alignment vertical="center" shrinkToFit="1"/>
    </xf>
    <xf numFmtId="41" fontId="2" fillId="2" borderId="0" xfId="50" applyNumberFormat="1" applyFont="1" applyFill="1" applyBorder="1" applyAlignment="1">
      <alignment vertical="center"/>
    </xf>
    <xf numFmtId="0" fontId="2" fillId="2" borderId="0" xfId="50" applyFont="1" applyFill="1" applyBorder="1" applyAlignment="1">
      <alignment vertical="center"/>
    </xf>
    <xf numFmtId="0" fontId="2" fillId="2" borderId="0" xfId="5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3" fillId="2" borderId="0" xfId="50" applyFont="1" applyFill="1" applyBorder="1" applyAlignment="1">
      <alignment horizontal="center" vertical="center" wrapText="1"/>
    </xf>
    <xf numFmtId="41" fontId="3" fillId="2" borderId="0" xfId="50" applyNumberFormat="1" applyFont="1" applyFill="1" applyBorder="1" applyAlignment="1">
      <alignment horizontal="center" vertical="center" wrapText="1"/>
    </xf>
    <xf numFmtId="41" fontId="2" fillId="2" borderId="0" xfId="50" applyNumberFormat="1" applyFont="1" applyFill="1" applyBorder="1" applyAlignment="1">
      <alignment horizontal="right" vertical="center" wrapText="1"/>
    </xf>
    <xf numFmtId="0" fontId="2" fillId="2" borderId="0" xfId="50" applyFont="1" applyFill="1" applyBorder="1" applyAlignment="1">
      <alignment horizontal="right" vertical="center" wrapText="1"/>
    </xf>
    <xf numFmtId="41" fontId="2" fillId="2" borderId="0" xfId="50" applyNumberFormat="1" applyFont="1" applyFill="1" applyBorder="1" applyAlignment="1">
      <alignment vertical="center" wrapText="1"/>
    </xf>
    <xf numFmtId="0" fontId="2" fillId="2" borderId="1" xfId="50" applyFont="1" applyFill="1" applyBorder="1" applyAlignment="1">
      <alignment horizontal="center" vertical="center" shrinkToFit="1"/>
    </xf>
    <xf numFmtId="41" fontId="2" fillId="2" borderId="1" xfId="50" applyNumberFormat="1" applyFont="1" applyFill="1" applyBorder="1" applyAlignment="1">
      <alignment horizontal="center" vertical="center" wrapText="1"/>
    </xf>
    <xf numFmtId="41" fontId="2" fillId="2" borderId="1" xfId="50" applyNumberFormat="1" applyFont="1" applyFill="1" applyBorder="1" applyAlignment="1">
      <alignment horizontal="center" vertical="center" wrapText="1" shrinkToFit="1"/>
    </xf>
    <xf numFmtId="0" fontId="2" fillId="2" borderId="1" xfId="50" applyFont="1" applyFill="1" applyBorder="1" applyAlignment="1">
      <alignment horizontal="center" vertical="center" wrapText="1" shrinkToFit="1"/>
    </xf>
    <xf numFmtId="0" fontId="2" fillId="2" borderId="1" xfId="50" applyFont="1" applyFill="1" applyBorder="1" applyAlignment="1">
      <alignment vertical="center" wrapText="1"/>
    </xf>
    <xf numFmtId="41" fontId="2" fillId="2" borderId="1" xfId="50" applyNumberFormat="1" applyFont="1" applyFill="1" applyBorder="1" applyAlignment="1">
      <alignment vertical="center" shrinkToFit="1"/>
    </xf>
    <xf numFmtId="41" fontId="2" fillId="0" borderId="1" xfId="50" applyNumberFormat="1" applyFont="1" applyFill="1" applyBorder="1" applyAlignment="1">
      <alignment vertical="center" shrinkToFit="1"/>
    </xf>
    <xf numFmtId="2" fontId="2" fillId="0" borderId="1" xfId="50" applyNumberFormat="1" applyFont="1" applyFill="1" applyBorder="1" applyAlignment="1">
      <alignment vertical="center" shrinkToFit="1"/>
    </xf>
    <xf numFmtId="10" fontId="2" fillId="2" borderId="1" xfId="11" applyNumberFormat="1" applyFont="1" applyFill="1" applyBorder="1" applyAlignment="1">
      <alignment horizontal="right" vertical="center" shrinkToFit="1"/>
    </xf>
    <xf numFmtId="0" fontId="2" fillId="2" borderId="1" xfId="50" applyFont="1" applyFill="1" applyBorder="1" applyAlignment="1">
      <alignment vertical="center"/>
    </xf>
    <xf numFmtId="0" fontId="2" fillId="2" borderId="1" xfId="50" applyFont="1" applyFill="1" applyBorder="1" applyAlignment="1">
      <alignment horizontal="left" vertical="center" wrapText="1"/>
    </xf>
    <xf numFmtId="41" fontId="2" fillId="0" borderId="1" xfId="49" applyNumberFormat="1" applyFont="1" applyFill="1" applyBorder="1" applyAlignment="1">
      <alignment vertical="center" shrinkToFit="1"/>
    </xf>
    <xf numFmtId="0" fontId="4" fillId="2" borderId="1" xfId="50" applyFont="1" applyFill="1" applyBorder="1" applyAlignment="1">
      <alignment horizontal="center" vertical="center" wrapText="1"/>
    </xf>
    <xf numFmtId="41" fontId="4" fillId="0" borderId="1" xfId="50" applyNumberFormat="1" applyFont="1" applyFill="1" applyBorder="1" applyAlignment="1">
      <alignment vertical="center" shrinkToFit="1"/>
    </xf>
    <xf numFmtId="2" fontId="4" fillId="0" borderId="1" xfId="50" applyNumberFormat="1" applyFont="1" applyFill="1" applyBorder="1" applyAlignment="1">
      <alignment vertical="center" shrinkToFit="1"/>
    </xf>
    <xf numFmtId="41" fontId="4" fillId="2" borderId="1" xfId="50" applyNumberFormat="1" applyFont="1" applyFill="1" applyBorder="1" applyAlignment="1">
      <alignment vertical="center" shrinkToFit="1"/>
    </xf>
    <xf numFmtId="10" fontId="4" fillId="2" borderId="1" xfId="11" applyNumberFormat="1" applyFont="1" applyFill="1" applyBorder="1" applyAlignment="1">
      <alignment horizontal="right" vertical="center" shrinkToFit="1"/>
    </xf>
    <xf numFmtId="0" fontId="4" fillId="2" borderId="1" xfId="50" applyFont="1" applyFill="1" applyBorder="1" applyAlignment="1">
      <alignment vertical="center"/>
    </xf>
    <xf numFmtId="41" fontId="2" fillId="0" borderId="1" xfId="50" applyNumberFormat="1" applyFont="1" applyFill="1" applyBorder="1" applyAlignment="1">
      <alignment vertical="center" shrinkToFit="1"/>
    </xf>
    <xf numFmtId="0" fontId="2" fillId="0" borderId="1" xfId="51" applyFont="1" applyFill="1" applyBorder="1" applyAlignment="1">
      <alignment vertical="center" wrapText="1"/>
    </xf>
    <xf numFmtId="41" fontId="2" fillId="0" borderId="1" xfId="49" applyNumberFormat="1" applyFont="1" applyFill="1" applyBorder="1" applyAlignment="1">
      <alignment vertical="center" shrinkToFit="1"/>
    </xf>
    <xf numFmtId="0" fontId="4" fillId="2" borderId="1" xfId="50" applyFont="1" applyFill="1" applyBorder="1" applyAlignment="1">
      <alignment horizontal="center" vertical="center" shrinkToFit="1"/>
    </xf>
    <xf numFmtId="0" fontId="4" fillId="2" borderId="1" xfId="50" applyFont="1" applyFill="1" applyBorder="1" applyAlignment="1">
      <alignment vertical="center" shrinkToFit="1"/>
    </xf>
    <xf numFmtId="10" fontId="5" fillId="2" borderId="1" xfId="50" applyNumberFormat="1" applyFont="1" applyFill="1" applyBorder="1" applyAlignment="1">
      <alignment vertical="center" shrinkToFit="1"/>
    </xf>
    <xf numFmtId="10" fontId="2" fillId="2" borderId="1" xfId="11" applyNumberFormat="1" applyFont="1" applyFill="1" applyBorder="1" applyAlignment="1" applyProtection="1">
      <alignment horizontal="right" vertical="center"/>
    </xf>
    <xf numFmtId="176" fontId="2" fillId="2" borderId="0" xfId="50" applyNumberFormat="1" applyFont="1" applyFill="1" applyBorder="1" applyAlignment="1">
      <alignment vertical="center"/>
    </xf>
    <xf numFmtId="0" fontId="4" fillId="2" borderId="0" xfId="50" applyFont="1" applyFill="1" applyBorder="1" applyAlignment="1">
      <alignment vertical="center"/>
    </xf>
    <xf numFmtId="0" fontId="4" fillId="2" borderId="0" xfId="5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0年1-6月预算执行情况" xfId="49"/>
    <cellStyle name="常规_2009年1-12月预算执行情况" xfId="50"/>
    <cellStyle name="常规_邵阳市双清区2009年综合财政预算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130;&#25919;&#20379;&#20859;&#20154;&#21592;&#20449;&#24687;&#34920;\&#25945;&#32946;\&#27896;&#27700;&#22235;&#200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6130;&#25919;&#20379;&#20859;&#20154;&#21592;&#20449;&#24687;&#34920;\&#25945;&#32946;\&#27896;&#27700;&#22235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bugdet-server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_x005f_x005f_x005f_x0000__x005f_x005f_x005f_x0000__x005"/>
      <sheetName val="_x005f_x005f_x005f_x005f_x005f_x005f_x005f_x0000__x005f"/>
      <sheetName val="分县数据"/>
      <sheetName val="_x005f_x005f_x005f_x005f_x005f_x005f_x005f_x005f_x005f_x005f_"/>
      <sheetName val="总表"/>
      <sheetName val="01北京市"/>
      <sheetName val="参数表"/>
      <sheetName val="经费权重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_x005f_x005f_x005f_x005f_x005f_x005f_x005f_x005f_"/>
      <sheetName val="Sheet1"/>
      <sheetName val="_x005f_x0000__x005f_x0000__x005"/>
      <sheetName val="有效性列表"/>
      <sheetName val="区划对应表"/>
      <sheetName val="L24"/>
      <sheetName val="人民银行"/>
      <sheetName val="村级支出"/>
      <sheetName val="一般预算收入"/>
      <sheetName val="行政区划"/>
      <sheetName val="SW-TEO"/>
      <sheetName val="POWER ASSUMPTIONS"/>
      <sheetName val="人员支出"/>
      <sheetName val="农业人口"/>
      <sheetName val="#REF!"/>
      <sheetName val="农业用地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_x005f_x0000__x005f_x0000__x005f_x0000__x005f_x0000__x0"/>
      <sheetName val="#REF!"/>
      <sheetName val="_x005f_x005f_x005f_x0000__x005f_x005f_x005f_x0000__x005"/>
      <sheetName val="_x005f_x005f_x005f_x005f_x005f_x005f_x005f_x0000__x005f"/>
      <sheetName val="1-4余额表"/>
      <sheetName val="_x005f_x005f_x005f_x005f_x005f_x005f_x005f_x005f_x005f_x005f_"/>
      <sheetName val="POWER ASSUMPTIONS"/>
      <sheetName val="汇总"/>
      <sheetName val="一般预算收入"/>
      <sheetName val="GDP"/>
      <sheetName val=""/>
      <sheetName val="_x005f_x005f_x005f_x005f_x005f_x005f_x005f_x005f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  <sheetName val="Open"/>
      <sheetName val="Toolbox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P101200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中小学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_x005f_x0000__x005f_x0000__x005f_x0000__x005f_x0000__x0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4"/>
    <pageSetUpPr fitToPage="1"/>
  </sheetPr>
  <dimension ref="A1:IS41"/>
  <sheetViews>
    <sheetView tabSelected="1" zoomScale="130" zoomScaleNormal="130" defaultGridColor="0" colorId="8" workbookViewId="0">
      <pane ySplit="3" topLeftCell="A25" activePane="bottomLeft" state="frozen"/>
      <selection/>
      <selection pane="bottomLeft" activeCell="D35" sqref="D35"/>
    </sheetView>
  </sheetViews>
  <sheetFormatPr defaultColWidth="9" defaultRowHeight="14.25"/>
  <cols>
    <col min="1" max="1" width="24.5166666666667" style="3" customWidth="1"/>
    <col min="2" max="2" width="9.23333333333333" style="4" customWidth="1"/>
    <col min="3" max="3" width="9.13333333333333" style="5" customWidth="1"/>
    <col min="4" max="4" width="10" style="5" customWidth="1"/>
    <col min="5" max="5" width="10.3833333333333" style="6" customWidth="1"/>
    <col min="6" max="6" width="9.03333333333333" style="5" customWidth="1"/>
    <col min="7" max="7" width="8.94166666666667" style="7" customWidth="1"/>
    <col min="8" max="8" width="5.85833333333333" style="6" customWidth="1"/>
    <col min="9" max="250" width="9" style="6"/>
    <col min="251" max="16384" width="9" style="8"/>
  </cols>
  <sheetData>
    <row r="1" ht="25" customHeight="1" spans="1:8">
      <c r="A1" s="9" t="s">
        <v>0</v>
      </c>
      <c r="B1" s="10"/>
      <c r="C1" s="10"/>
      <c r="D1" s="10"/>
      <c r="E1" s="9"/>
      <c r="F1" s="10"/>
      <c r="G1" s="9"/>
      <c r="H1" s="9"/>
    </row>
    <row r="2" spans="3:8">
      <c r="C2" s="11"/>
      <c r="D2" s="11"/>
      <c r="E2" s="12"/>
      <c r="F2" s="13"/>
      <c r="G2" s="12" t="s">
        <v>1</v>
      </c>
      <c r="H2" s="12"/>
    </row>
    <row r="3" ht="31" customHeight="1" spans="1:8">
      <c r="A3" s="14" t="s">
        <v>2</v>
      </c>
      <c r="B3" s="15" t="s">
        <v>3</v>
      </c>
      <c r="C3" s="16" t="s">
        <v>4</v>
      </c>
      <c r="D3" s="16" t="s">
        <v>5</v>
      </c>
      <c r="E3" s="17" t="s">
        <v>6</v>
      </c>
      <c r="F3" s="16" t="s">
        <v>7</v>
      </c>
      <c r="G3" s="17" t="s">
        <v>8</v>
      </c>
      <c r="H3" s="14" t="s">
        <v>9</v>
      </c>
    </row>
    <row r="4" spans="1:8">
      <c r="A4" s="18" t="s">
        <v>10</v>
      </c>
      <c r="B4" s="19">
        <f>SUM(B5:B18)</f>
        <v>10388</v>
      </c>
      <c r="C4" s="20">
        <f>SUM(C5:C18)</f>
        <v>11509</v>
      </c>
      <c r="D4" s="20">
        <f>SUM(D5:D18)</f>
        <v>11419</v>
      </c>
      <c r="E4" s="21">
        <f t="shared" ref="E4:E7" si="0">D4/C4*100</f>
        <v>99.2180033017638</v>
      </c>
      <c r="F4" s="19">
        <f>D4-B4</f>
        <v>1031</v>
      </c>
      <c r="G4" s="22">
        <f>F4/B4</f>
        <v>0.0992491336157104</v>
      </c>
      <c r="H4" s="23"/>
    </row>
    <row r="5" ht="17" customHeight="1" spans="1:8">
      <c r="A5" s="24" t="s">
        <v>11</v>
      </c>
      <c r="B5" s="25">
        <v>5457</v>
      </c>
      <c r="C5" s="25">
        <v>6075</v>
      </c>
      <c r="D5" s="25">
        <v>4701</v>
      </c>
      <c r="E5" s="21">
        <f t="shared" si="0"/>
        <v>77.3827160493827</v>
      </c>
      <c r="F5" s="19">
        <f t="shared" ref="F4:F7" si="1">D5-B5</f>
        <v>-756</v>
      </c>
      <c r="G5" s="22">
        <f t="shared" ref="G4:G7" si="2">F5/B5</f>
        <v>-0.138537658053876</v>
      </c>
      <c r="H5" s="23"/>
    </row>
    <row r="6" ht="17" customHeight="1" spans="1:8">
      <c r="A6" s="24" t="s">
        <v>12</v>
      </c>
      <c r="B6" s="25">
        <v>1408</v>
      </c>
      <c r="C6" s="25">
        <v>1565</v>
      </c>
      <c r="D6" s="25">
        <v>2062</v>
      </c>
      <c r="E6" s="21">
        <f t="shared" si="0"/>
        <v>131.757188498403</v>
      </c>
      <c r="F6" s="19">
        <f t="shared" si="1"/>
        <v>654</v>
      </c>
      <c r="G6" s="22">
        <f t="shared" si="2"/>
        <v>0.464488636363636</v>
      </c>
      <c r="H6" s="23"/>
    </row>
    <row r="7" ht="17" customHeight="1" spans="1:8">
      <c r="A7" s="24" t="s">
        <v>13</v>
      </c>
      <c r="B7" s="25">
        <v>290</v>
      </c>
      <c r="C7" s="25">
        <v>322</v>
      </c>
      <c r="D7" s="25">
        <v>379</v>
      </c>
      <c r="E7" s="21">
        <f t="shared" si="0"/>
        <v>117.701863354037</v>
      </c>
      <c r="F7" s="19">
        <f t="shared" si="1"/>
        <v>89</v>
      </c>
      <c r="G7" s="22">
        <f t="shared" si="2"/>
        <v>0.306896551724138</v>
      </c>
      <c r="H7" s="23"/>
    </row>
    <row r="8" spans="1:8">
      <c r="A8" s="24" t="s">
        <v>14</v>
      </c>
      <c r="B8" s="25"/>
      <c r="C8" s="25"/>
      <c r="D8" s="25"/>
      <c r="E8" s="21"/>
      <c r="F8" s="19"/>
      <c r="G8" s="22"/>
      <c r="H8" s="23"/>
    </row>
    <row r="9" ht="17" customHeight="1" spans="1:8">
      <c r="A9" s="24" t="s">
        <v>15</v>
      </c>
      <c r="B9" s="25">
        <v>578</v>
      </c>
      <c r="C9" s="25">
        <v>643</v>
      </c>
      <c r="D9" s="25">
        <v>570</v>
      </c>
      <c r="E9" s="21">
        <f t="shared" ref="E9:E15" si="3">D9/C9*100</f>
        <v>88.646967340591</v>
      </c>
      <c r="F9" s="19">
        <f t="shared" ref="F9:F15" si="4">D9-B9</f>
        <v>-8</v>
      </c>
      <c r="G9" s="22">
        <f t="shared" ref="G9:G15" si="5">F9/B9</f>
        <v>-0.013840830449827</v>
      </c>
      <c r="H9" s="23"/>
    </row>
    <row r="10" ht="17" customHeight="1" spans="1:8">
      <c r="A10" s="24" t="s">
        <v>16</v>
      </c>
      <c r="B10" s="25">
        <v>386</v>
      </c>
      <c r="C10" s="25">
        <v>428</v>
      </c>
      <c r="D10" s="25">
        <v>506</v>
      </c>
      <c r="E10" s="21">
        <f t="shared" si="3"/>
        <v>118.224299065421</v>
      </c>
      <c r="F10" s="19">
        <f t="shared" si="4"/>
        <v>120</v>
      </c>
      <c r="G10" s="22">
        <f t="shared" si="5"/>
        <v>0.310880829015544</v>
      </c>
      <c r="H10" s="23"/>
    </row>
    <row r="11" ht="17" customHeight="1" spans="1:8">
      <c r="A11" s="24" t="s">
        <v>17</v>
      </c>
      <c r="B11" s="25">
        <v>424</v>
      </c>
      <c r="C11" s="25">
        <v>428</v>
      </c>
      <c r="D11" s="25">
        <v>701</v>
      </c>
      <c r="E11" s="21">
        <f t="shared" si="3"/>
        <v>163.785046728972</v>
      </c>
      <c r="F11" s="19">
        <f t="shared" si="4"/>
        <v>277</v>
      </c>
      <c r="G11" s="22">
        <f t="shared" si="5"/>
        <v>0.653301886792453</v>
      </c>
      <c r="H11" s="23"/>
    </row>
    <row r="12" ht="17" customHeight="1" spans="1:8">
      <c r="A12" s="24" t="s">
        <v>18</v>
      </c>
      <c r="B12" s="25">
        <v>375</v>
      </c>
      <c r="C12" s="25">
        <v>414</v>
      </c>
      <c r="D12" s="25">
        <v>301</v>
      </c>
      <c r="E12" s="21">
        <f t="shared" si="3"/>
        <v>72.7053140096618</v>
      </c>
      <c r="F12" s="19">
        <f t="shared" si="4"/>
        <v>-74</v>
      </c>
      <c r="G12" s="22">
        <f t="shared" si="5"/>
        <v>-0.197333333333333</v>
      </c>
      <c r="H12" s="23"/>
    </row>
    <row r="13" ht="17" customHeight="1" spans="1:8">
      <c r="A13" s="24" t="s">
        <v>19</v>
      </c>
      <c r="B13" s="25">
        <v>1017</v>
      </c>
      <c r="C13" s="25">
        <v>1130</v>
      </c>
      <c r="D13" s="25">
        <v>1892</v>
      </c>
      <c r="E13" s="21">
        <f t="shared" si="3"/>
        <v>167.433628318584</v>
      </c>
      <c r="F13" s="19">
        <f t="shared" si="4"/>
        <v>875</v>
      </c>
      <c r="G13" s="22">
        <f t="shared" si="5"/>
        <v>0.860373647984267</v>
      </c>
      <c r="H13" s="23"/>
    </row>
    <row r="14" ht="17" customHeight="1" spans="1:8">
      <c r="A14" s="24" t="s">
        <v>20</v>
      </c>
      <c r="B14" s="25">
        <v>221</v>
      </c>
      <c r="C14" s="25">
        <v>246</v>
      </c>
      <c r="D14" s="25">
        <v>156</v>
      </c>
      <c r="E14" s="21">
        <f t="shared" si="3"/>
        <v>63.4146341463415</v>
      </c>
      <c r="F14" s="19">
        <f t="shared" si="4"/>
        <v>-65</v>
      </c>
      <c r="G14" s="22">
        <f t="shared" si="5"/>
        <v>-0.294117647058824</v>
      </c>
      <c r="H14" s="23"/>
    </row>
    <row r="15" ht="17" customHeight="1" spans="1:8">
      <c r="A15" s="24" t="s">
        <v>21</v>
      </c>
      <c r="B15" s="25">
        <v>232</v>
      </c>
      <c r="C15" s="25">
        <v>258</v>
      </c>
      <c r="D15" s="25">
        <v>151</v>
      </c>
      <c r="E15" s="21">
        <f t="shared" si="3"/>
        <v>58.5271317829457</v>
      </c>
      <c r="F15" s="19">
        <f t="shared" si="4"/>
        <v>-81</v>
      </c>
      <c r="G15" s="22">
        <f t="shared" si="5"/>
        <v>-0.349137931034483</v>
      </c>
      <c r="H15" s="23"/>
    </row>
    <row r="16" spans="1:8">
      <c r="A16" s="24" t="s">
        <v>22</v>
      </c>
      <c r="B16" s="25"/>
      <c r="C16" s="25"/>
      <c r="D16" s="25"/>
      <c r="E16" s="21"/>
      <c r="F16" s="19"/>
      <c r="G16" s="22"/>
      <c r="H16" s="23"/>
    </row>
    <row r="17" spans="1:8">
      <c r="A17" s="24" t="s">
        <v>23</v>
      </c>
      <c r="B17" s="25"/>
      <c r="C17" s="25"/>
      <c r="D17" s="25"/>
      <c r="E17" s="21"/>
      <c r="F17" s="19"/>
      <c r="G17" s="22"/>
      <c r="H17" s="23"/>
    </row>
    <row r="18" spans="1:8">
      <c r="A18" s="24" t="s">
        <v>24</v>
      </c>
      <c r="B18" s="25"/>
      <c r="C18" s="25"/>
      <c r="D18" s="25"/>
      <c r="E18" s="21"/>
      <c r="F18" s="19"/>
      <c r="G18" s="22"/>
      <c r="H18" s="23"/>
    </row>
    <row r="19" spans="1:8">
      <c r="A19" s="18" t="s">
        <v>25</v>
      </c>
      <c r="B19" s="19">
        <f>SUM(B20:B25)</f>
        <v>3176</v>
      </c>
      <c r="C19" s="20">
        <f>SUM(C20:C25)</f>
        <v>3305</v>
      </c>
      <c r="D19" s="20">
        <f>SUM(D20:D25)</f>
        <v>3414</v>
      </c>
      <c r="E19" s="21">
        <f>D19/C19*100</f>
        <v>103.298033282905</v>
      </c>
      <c r="F19" s="19">
        <f t="shared" ref="F19:F22" si="6">D19-B19</f>
        <v>238</v>
      </c>
      <c r="G19" s="22">
        <f t="shared" ref="G19:G22" si="7">F19/B19</f>
        <v>0.0749370277078086</v>
      </c>
      <c r="H19" s="23"/>
    </row>
    <row r="20" ht="17" customHeight="1" spans="1:8">
      <c r="A20" s="24" t="s">
        <v>26</v>
      </c>
      <c r="B20" s="25">
        <v>825</v>
      </c>
      <c r="C20" s="25">
        <v>1013</v>
      </c>
      <c r="D20" s="25">
        <v>795</v>
      </c>
      <c r="E20" s="21">
        <f t="shared" ref="E19:E22" si="8">D20/C20*100</f>
        <v>78.4797630799605</v>
      </c>
      <c r="F20" s="19">
        <f t="shared" si="6"/>
        <v>-30</v>
      </c>
      <c r="G20" s="22">
        <f t="shared" si="7"/>
        <v>-0.0363636363636364</v>
      </c>
      <c r="H20" s="23"/>
    </row>
    <row r="21" ht="17" customHeight="1" spans="1:8">
      <c r="A21" s="24" t="s">
        <v>27</v>
      </c>
      <c r="B21" s="25">
        <v>92</v>
      </c>
      <c r="C21" s="25">
        <v>98</v>
      </c>
      <c r="D21" s="25">
        <v>707</v>
      </c>
      <c r="E21" s="21">
        <f t="shared" si="8"/>
        <v>721.428571428571</v>
      </c>
      <c r="F21" s="19">
        <f t="shared" si="6"/>
        <v>615</v>
      </c>
      <c r="G21" s="22">
        <f t="shared" si="7"/>
        <v>6.68478260869565</v>
      </c>
      <c r="H21" s="23"/>
    </row>
    <row r="22" ht="17" customHeight="1" spans="1:8">
      <c r="A22" s="24" t="s">
        <v>28</v>
      </c>
      <c r="B22" s="25">
        <v>986</v>
      </c>
      <c r="C22" s="25">
        <v>958</v>
      </c>
      <c r="D22" s="25">
        <v>1348</v>
      </c>
      <c r="E22" s="21">
        <f t="shared" si="8"/>
        <v>140.70981210856</v>
      </c>
      <c r="F22" s="19">
        <f t="shared" si="6"/>
        <v>362</v>
      </c>
      <c r="G22" s="22">
        <f t="shared" si="7"/>
        <v>0.367139959432049</v>
      </c>
      <c r="H22" s="23"/>
    </row>
    <row r="23" ht="17" customHeight="1" spans="1:8">
      <c r="A23" s="24" t="s">
        <v>29</v>
      </c>
      <c r="B23" s="25">
        <v>0</v>
      </c>
      <c r="C23" s="25"/>
      <c r="D23" s="25">
        <v>0</v>
      </c>
      <c r="E23" s="21"/>
      <c r="F23" s="19"/>
      <c r="G23" s="22"/>
      <c r="H23" s="23"/>
    </row>
    <row r="24" ht="28.5" spans="1:8">
      <c r="A24" s="24" t="s">
        <v>30</v>
      </c>
      <c r="B24" s="25">
        <v>186</v>
      </c>
      <c r="C24" s="25">
        <v>180</v>
      </c>
      <c r="D24" s="25">
        <v>184</v>
      </c>
      <c r="E24" s="21">
        <f>D24/C24*100</f>
        <v>102.222222222222</v>
      </c>
      <c r="F24" s="19">
        <f>D24-B24</f>
        <v>-2</v>
      </c>
      <c r="G24" s="22">
        <f>F24/B24</f>
        <v>-0.010752688172043</v>
      </c>
      <c r="H24" s="23"/>
    </row>
    <row r="25" ht="17" customHeight="1" spans="1:8">
      <c r="A25" s="24" t="s">
        <v>31</v>
      </c>
      <c r="B25" s="25">
        <v>1087</v>
      </c>
      <c r="C25" s="25">
        <v>1056</v>
      </c>
      <c r="D25" s="25">
        <v>380</v>
      </c>
      <c r="E25" s="21">
        <f t="shared" ref="E24:E34" si="9">D25/C25*100</f>
        <v>35.9848484848485</v>
      </c>
      <c r="F25" s="19">
        <f t="shared" ref="F24:F34" si="10">D25-B25</f>
        <v>-707</v>
      </c>
      <c r="G25" s="22">
        <f t="shared" ref="G24:G34" si="11">F25/B25</f>
        <v>-0.650413983440662</v>
      </c>
      <c r="H25" s="23"/>
    </row>
    <row r="26" s="1" customFormat="1" ht="17" customHeight="1" spans="1:253">
      <c r="A26" s="26" t="s">
        <v>32</v>
      </c>
      <c r="B26" s="27">
        <f>B4+B19</f>
        <v>13564</v>
      </c>
      <c r="C26" s="27">
        <f>C4+C19</f>
        <v>14814</v>
      </c>
      <c r="D26" s="27">
        <f>D4+D19</f>
        <v>14833</v>
      </c>
      <c r="E26" s="28">
        <f t="shared" si="9"/>
        <v>100.128257054138</v>
      </c>
      <c r="F26" s="29">
        <f t="shared" si="10"/>
        <v>1269</v>
      </c>
      <c r="G26" s="30">
        <f t="shared" si="11"/>
        <v>0.0935564730168092</v>
      </c>
      <c r="H26" s="31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2"/>
      <c r="IR26" s="42"/>
      <c r="IS26" s="42"/>
    </row>
    <row r="27" s="2" customFormat="1" ht="17" customHeight="1" spans="1:253">
      <c r="A27" s="18" t="s">
        <v>33</v>
      </c>
      <c r="B27" s="20">
        <f>SUM(B28:B30)</f>
        <v>10916.1428571429</v>
      </c>
      <c r="C27" s="20">
        <v>12144</v>
      </c>
      <c r="D27" s="32">
        <f>SUM(D28:D30)</f>
        <v>24195</v>
      </c>
      <c r="E27" s="21">
        <f t="shared" si="9"/>
        <v>199.23418972332</v>
      </c>
      <c r="F27" s="19">
        <f t="shared" si="10"/>
        <v>13278.8571428571</v>
      </c>
      <c r="G27" s="22">
        <f t="shared" si="11"/>
        <v>1.21644222841663</v>
      </c>
      <c r="H27" s="23"/>
      <c r="IQ27" s="8"/>
      <c r="IR27" s="8"/>
      <c r="IS27" s="8"/>
    </row>
    <row r="28" s="2" customFormat="1" ht="17" customHeight="1" spans="1:253">
      <c r="A28" s="33" t="s">
        <v>34</v>
      </c>
      <c r="B28" s="20">
        <v>7275</v>
      </c>
      <c r="C28" s="20">
        <v>8100</v>
      </c>
      <c r="D28" s="32">
        <v>11124</v>
      </c>
      <c r="E28" s="21">
        <f t="shared" si="9"/>
        <v>137.333333333333</v>
      </c>
      <c r="F28" s="19">
        <f t="shared" si="10"/>
        <v>3849</v>
      </c>
      <c r="G28" s="22">
        <f t="shared" si="11"/>
        <v>0.529072164948454</v>
      </c>
      <c r="H28" s="23"/>
      <c r="IQ28" s="8"/>
      <c r="IR28" s="8"/>
      <c r="IS28" s="8"/>
    </row>
    <row r="29" s="2" customFormat="1" ht="17" customHeight="1" spans="1:253">
      <c r="A29" s="33" t="s">
        <v>35</v>
      </c>
      <c r="B29" s="25">
        <f>B6*0.6/0.28</f>
        <v>3017.14285714286</v>
      </c>
      <c r="C29" s="25">
        <v>3354</v>
      </c>
      <c r="D29" s="34">
        <v>11042</v>
      </c>
      <c r="E29" s="21">
        <f t="shared" si="9"/>
        <v>329.218843172332</v>
      </c>
      <c r="F29" s="19">
        <f t="shared" si="10"/>
        <v>8024.85714285714</v>
      </c>
      <c r="G29" s="22">
        <f t="shared" si="11"/>
        <v>2.65975378787879</v>
      </c>
      <c r="H29" s="23"/>
      <c r="IQ29" s="8"/>
      <c r="IR29" s="8"/>
      <c r="IS29" s="8"/>
    </row>
    <row r="30" s="2" customFormat="1" ht="17" customHeight="1" spans="1:253">
      <c r="A30" s="33" t="s">
        <v>36</v>
      </c>
      <c r="B30" s="25">
        <v>624</v>
      </c>
      <c r="C30" s="25">
        <v>690</v>
      </c>
      <c r="D30" s="34">
        <v>2029</v>
      </c>
      <c r="E30" s="21">
        <f t="shared" si="9"/>
        <v>294.057971014493</v>
      </c>
      <c r="F30" s="19">
        <f t="shared" si="10"/>
        <v>1405</v>
      </c>
      <c r="G30" s="22">
        <f t="shared" si="11"/>
        <v>2.25160256410256</v>
      </c>
      <c r="H30" s="23"/>
      <c r="IQ30" s="8"/>
      <c r="IR30" s="8"/>
      <c r="IS30" s="8"/>
    </row>
    <row r="31" s="2" customFormat="1" ht="17" customHeight="1" spans="1:253">
      <c r="A31" s="18" t="s">
        <v>37</v>
      </c>
      <c r="B31" s="20">
        <v>2708</v>
      </c>
      <c r="C31" s="20">
        <v>3011</v>
      </c>
      <c r="D31" s="32">
        <v>2309</v>
      </c>
      <c r="E31" s="21">
        <f t="shared" si="9"/>
        <v>76.6854865493192</v>
      </c>
      <c r="F31" s="19">
        <f t="shared" si="10"/>
        <v>-399</v>
      </c>
      <c r="G31" s="22">
        <f t="shared" si="11"/>
        <v>-0.147341211225997</v>
      </c>
      <c r="H31" s="23"/>
      <c r="IQ31" s="8"/>
      <c r="IR31" s="8"/>
      <c r="IS31" s="8"/>
    </row>
    <row r="32" s="2" customFormat="1" ht="17" customHeight="1" spans="1:253">
      <c r="A32" s="33" t="s">
        <v>38</v>
      </c>
      <c r="B32" s="25">
        <f>B5*0.125/0.375</f>
        <v>1819</v>
      </c>
      <c r="C32" s="25">
        <v>2025</v>
      </c>
      <c r="D32" s="34">
        <v>-628</v>
      </c>
      <c r="E32" s="21">
        <f t="shared" si="9"/>
        <v>-31.0123456790123</v>
      </c>
      <c r="F32" s="19">
        <f t="shared" si="10"/>
        <v>-2447</v>
      </c>
      <c r="G32" s="22">
        <f t="shared" si="11"/>
        <v>-1.34524463991204</v>
      </c>
      <c r="H32" s="23"/>
      <c r="IQ32" s="8"/>
      <c r="IR32" s="8"/>
      <c r="IS32" s="8"/>
    </row>
    <row r="33" s="2" customFormat="1" ht="17" customHeight="1" spans="1:253">
      <c r="A33" s="33" t="s">
        <v>39</v>
      </c>
      <c r="B33" s="25">
        <f>B6*0.12/0.28</f>
        <v>603.428571428571</v>
      </c>
      <c r="C33" s="25">
        <v>671</v>
      </c>
      <c r="D33" s="34">
        <v>2208</v>
      </c>
      <c r="E33" s="21">
        <f t="shared" si="9"/>
        <v>329.061102831595</v>
      </c>
      <c r="F33" s="19">
        <f t="shared" si="10"/>
        <v>1604.57142857143</v>
      </c>
      <c r="G33" s="22">
        <f t="shared" si="11"/>
        <v>2.65909090909091</v>
      </c>
      <c r="H33" s="23"/>
      <c r="IQ33" s="8"/>
      <c r="IR33" s="8"/>
      <c r="IS33" s="8"/>
    </row>
    <row r="34" s="2" customFormat="1" ht="17" customHeight="1" spans="1:253">
      <c r="A34" s="33" t="s">
        <v>40</v>
      </c>
      <c r="B34" s="25">
        <v>125</v>
      </c>
      <c r="C34" s="25">
        <v>138</v>
      </c>
      <c r="D34" s="34">
        <v>406</v>
      </c>
      <c r="E34" s="21">
        <f t="shared" si="9"/>
        <v>294.202898550725</v>
      </c>
      <c r="F34" s="19">
        <f t="shared" si="10"/>
        <v>281</v>
      </c>
      <c r="G34" s="22">
        <f t="shared" si="11"/>
        <v>2.248</v>
      </c>
      <c r="H34" s="23"/>
      <c r="IQ34" s="8"/>
      <c r="IR34" s="8"/>
      <c r="IS34" s="8"/>
    </row>
    <row r="35" s="2" customFormat="1" ht="17" customHeight="1" spans="1:253">
      <c r="A35" s="33" t="s">
        <v>41</v>
      </c>
      <c r="B35" s="25"/>
      <c r="C35" s="25"/>
      <c r="D35" s="34"/>
      <c r="E35" s="21"/>
      <c r="F35" s="19"/>
      <c r="G35" s="22"/>
      <c r="H35" s="23"/>
      <c r="IQ35" s="8"/>
      <c r="IR35" s="8"/>
      <c r="IS35" s="8"/>
    </row>
    <row r="36" s="2" customFormat="1" ht="17" customHeight="1" spans="1:253">
      <c r="A36" s="33" t="s">
        <v>42</v>
      </c>
      <c r="B36" s="25">
        <f>B12*0.3/0.7</f>
        <v>160.714285714286</v>
      </c>
      <c r="C36" s="25">
        <v>177</v>
      </c>
      <c r="D36" s="34">
        <v>323</v>
      </c>
      <c r="E36" s="21">
        <f t="shared" ref="E36:E39" si="12">D36/C36*100</f>
        <v>182.485875706215</v>
      </c>
      <c r="F36" s="19">
        <f t="shared" ref="F36:F40" si="13">D36-B36</f>
        <v>162.285714285714</v>
      </c>
      <c r="G36" s="22">
        <f t="shared" ref="G36:G39" si="14">F36/B36</f>
        <v>1.00977777777778</v>
      </c>
      <c r="H36" s="23"/>
      <c r="IQ36" s="8"/>
      <c r="IR36" s="8"/>
      <c r="IS36" s="8"/>
    </row>
    <row r="37" s="2" customFormat="1" ht="17" customHeight="1" spans="1:253">
      <c r="A37" s="33" t="s">
        <v>43</v>
      </c>
      <c r="B37" s="25"/>
      <c r="C37" s="25"/>
      <c r="D37" s="34"/>
      <c r="E37" s="21"/>
      <c r="F37" s="19"/>
      <c r="G37" s="22"/>
      <c r="H37" s="23"/>
      <c r="IQ37" s="8"/>
      <c r="IR37" s="8"/>
      <c r="IS37" s="8"/>
    </row>
    <row r="38" s="2" customFormat="1" ht="17" customHeight="1" spans="1:253">
      <c r="A38" s="18" t="s">
        <v>44</v>
      </c>
      <c r="B38" s="20">
        <f>B27+B31</f>
        <v>13624.1428571429</v>
      </c>
      <c r="C38" s="20">
        <f>C27+C31</f>
        <v>15155</v>
      </c>
      <c r="D38" s="32">
        <f>D27+D31</f>
        <v>26504</v>
      </c>
      <c r="E38" s="21">
        <f t="shared" si="12"/>
        <v>174.886176179479</v>
      </c>
      <c r="F38" s="19">
        <f t="shared" si="13"/>
        <v>12879.8571428571</v>
      </c>
      <c r="G38" s="22">
        <f t="shared" si="14"/>
        <v>0.945370088812927</v>
      </c>
      <c r="H38" s="23"/>
      <c r="IQ38" s="8"/>
      <c r="IR38" s="8"/>
      <c r="IS38" s="8"/>
    </row>
    <row r="39" ht="19" customHeight="1" spans="1:253">
      <c r="A39" s="35" t="s">
        <v>45</v>
      </c>
      <c r="B39" s="27">
        <f>B26+B38</f>
        <v>27188.1428571429</v>
      </c>
      <c r="C39" s="27">
        <f>C26+C38</f>
        <v>29969</v>
      </c>
      <c r="D39" s="27">
        <f>D26+D38</f>
        <v>41337</v>
      </c>
      <c r="E39" s="28">
        <f t="shared" si="12"/>
        <v>137.932530281291</v>
      </c>
      <c r="F39" s="29">
        <f t="shared" si="13"/>
        <v>14148.8571428571</v>
      </c>
      <c r="G39" s="30">
        <f t="shared" si="14"/>
        <v>0.520405428837151</v>
      </c>
      <c r="H39" s="36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  <c r="EO39" s="41"/>
      <c r="EP39" s="41"/>
      <c r="EQ39" s="41"/>
      <c r="ER39" s="41"/>
      <c r="ES39" s="41"/>
      <c r="ET39" s="41"/>
      <c r="EU39" s="41"/>
      <c r="EV39" s="41"/>
      <c r="EW39" s="41"/>
      <c r="EX39" s="41"/>
      <c r="EY39" s="41"/>
      <c r="EZ39" s="41"/>
      <c r="FA39" s="41"/>
      <c r="FB39" s="41"/>
      <c r="FC39" s="41"/>
      <c r="FD39" s="41"/>
      <c r="FE39" s="41"/>
      <c r="FF39" s="41"/>
      <c r="FG39" s="41"/>
      <c r="FH39" s="41"/>
      <c r="FI39" s="41"/>
      <c r="FJ39" s="41"/>
      <c r="FK39" s="41"/>
      <c r="FL39" s="41"/>
      <c r="FM39" s="41"/>
      <c r="FN39" s="41"/>
      <c r="FO39" s="41"/>
      <c r="FP39" s="41"/>
      <c r="FQ39" s="41"/>
      <c r="FR39" s="41"/>
      <c r="FS39" s="41"/>
      <c r="FT39" s="41"/>
      <c r="FU39" s="41"/>
      <c r="FV39" s="41"/>
      <c r="FW39" s="41"/>
      <c r="FX39" s="41"/>
      <c r="FY39" s="41"/>
      <c r="FZ39" s="41"/>
      <c r="GA39" s="41"/>
      <c r="GB39" s="41"/>
      <c r="GC39" s="41"/>
      <c r="GD39" s="41"/>
      <c r="GE39" s="41"/>
      <c r="GF39" s="41"/>
      <c r="GG39" s="41"/>
      <c r="GH39" s="41"/>
      <c r="GI39" s="41"/>
      <c r="GJ39" s="41"/>
      <c r="GK39" s="41"/>
      <c r="GL39" s="41"/>
      <c r="GM39" s="41"/>
      <c r="GN39" s="41"/>
      <c r="GO39" s="41"/>
      <c r="GP39" s="41"/>
      <c r="GQ39" s="41"/>
      <c r="GR39" s="41"/>
      <c r="GS39" s="41"/>
      <c r="GT39" s="41"/>
      <c r="GU39" s="41"/>
      <c r="GV39" s="41"/>
      <c r="GW39" s="41"/>
      <c r="GX39" s="41"/>
      <c r="GY39" s="41"/>
      <c r="GZ39" s="41"/>
      <c r="HA39" s="41"/>
      <c r="HB39" s="41"/>
      <c r="HC39" s="41"/>
      <c r="HD39" s="41"/>
      <c r="HE39" s="41"/>
      <c r="HF39" s="41"/>
      <c r="HG39" s="41"/>
      <c r="HH39" s="41"/>
      <c r="HI39" s="41"/>
      <c r="HJ39" s="41"/>
      <c r="HK39" s="41"/>
      <c r="HL39" s="41"/>
      <c r="HM39" s="41"/>
      <c r="HN39" s="41"/>
      <c r="HO39" s="41"/>
      <c r="HP39" s="41"/>
      <c r="HQ39" s="41"/>
      <c r="HR39" s="41"/>
      <c r="HS39" s="41"/>
      <c r="HT39" s="41"/>
      <c r="HU39" s="41"/>
      <c r="HV39" s="41"/>
      <c r="HW39" s="41"/>
      <c r="HX39" s="41"/>
      <c r="HY39" s="41"/>
      <c r="HZ39" s="41"/>
      <c r="IA39" s="41"/>
      <c r="IB39" s="41"/>
      <c r="IC39" s="41"/>
      <c r="ID39" s="41"/>
      <c r="IE39" s="41"/>
      <c r="IF39" s="41"/>
      <c r="IG39" s="41"/>
      <c r="IH39" s="41"/>
      <c r="II39" s="41"/>
      <c r="IJ39" s="41"/>
      <c r="IK39" s="41"/>
      <c r="IL39" s="41"/>
      <c r="IM39" s="41"/>
      <c r="IN39" s="41"/>
      <c r="IO39" s="41"/>
      <c r="IP39" s="41"/>
      <c r="IQ39" s="43"/>
      <c r="IR39" s="43"/>
      <c r="IS39" s="43"/>
    </row>
    <row r="40" ht="16" customHeight="1" spans="1:8">
      <c r="A40" s="14" t="s">
        <v>46</v>
      </c>
      <c r="B40" s="37">
        <f>B4/B26</f>
        <v>0.765850781480389</v>
      </c>
      <c r="C40" s="37">
        <f>C4/C26</f>
        <v>0.776900229512623</v>
      </c>
      <c r="D40" s="37">
        <f>D4/D26</f>
        <v>0.769837524438751</v>
      </c>
      <c r="E40" s="37">
        <f>E4/E26</f>
        <v>0.990909122168361</v>
      </c>
      <c r="F40" s="37">
        <f>F4/F26</f>
        <v>0.812450748620961</v>
      </c>
      <c r="G40" s="38">
        <f>D40-B40</f>
        <v>0.0039867429583621</v>
      </c>
      <c r="H40" s="23"/>
    </row>
    <row r="41" spans="5:5">
      <c r="E41" s="39"/>
    </row>
  </sheetData>
  <mergeCells count="2">
    <mergeCell ref="A1:H1"/>
    <mergeCell ref="G2:H2"/>
  </mergeCells>
  <pageMargins left="0.550694444444444" right="0.35" top="0.66875" bottom="0.354166666666667" header="0.629861111111111" footer="0.196527777777778"/>
  <pageSetup paperSize="9" firstPageNumber="19" orientation="portrait" useFirstPageNumber="1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2021年区级一般公共预算收入完成情况表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2019-03-22T01:31:00Z</dcterms:created>
  <dcterms:modified xsi:type="dcterms:W3CDTF">2023-04-11T23:53:35Z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D7169D345D87402BB1507C0703C83C82</vt:lpwstr>
  </property>
</Properties>
</file>